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nual Update\2021\2021 Sample Estimates\Unit Price\"/>
    </mc:Choice>
  </mc:AlternateContent>
  <xr:revisionPtr revIDLastSave="0" documentId="13_ncr:1_{E61BE5C3-D9C8-418B-8483-8947804BF199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TD Estimate" sheetId="4" r:id="rId1"/>
    <sheet name="R+R Estimate" sheetId="5" r:id="rId2"/>
    <sheet name="OPN Estimate" sheetId="6" r:id="rId3"/>
    <sheet name="RESI Estimate" sheetId="7" r:id="rId4"/>
  </sheets>
  <definedNames>
    <definedName name="_xlnm.Print_Area" localSheetId="2">'OPN Estimate'!$A$1:$L$39</definedName>
    <definedName name="_xlnm.Print_Area" localSheetId="1">'R+R Estimate'!$A$1:$L$39</definedName>
    <definedName name="_xlnm.Print_Area" localSheetId="3">'RESI Estimate'!$A$1:$L$40</definedName>
    <definedName name="_xlnm.Print_Area" localSheetId="0">'STD Estimate'!$A$1:$L$39</definedName>
    <definedName name="_xlnm.Print_Titles" localSheetId="2">'OPN Estimate'!$1:$3</definedName>
    <definedName name="_xlnm.Print_Titles" localSheetId="1">'R+R Estimate'!$1:$3</definedName>
    <definedName name="_xlnm.Print_Titles" localSheetId="3">'RESI Estimate'!$1:$3</definedName>
    <definedName name="_xlnm.Print_Titles" localSheetId="0">'STD Estimate'!$1:$3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7" l="1"/>
  <c r="G16" i="7"/>
  <c r="B25" i="7"/>
  <c r="B24" i="7"/>
  <c r="B23" i="7"/>
  <c r="B22" i="7"/>
  <c r="B21" i="7"/>
  <c r="B20" i="7"/>
  <c r="B19" i="7"/>
  <c r="B18" i="7"/>
  <c r="B17" i="7"/>
  <c r="I16" i="7"/>
  <c r="H16" i="7"/>
  <c r="B15" i="7"/>
  <c r="B14" i="7"/>
  <c r="I13" i="7"/>
  <c r="B12" i="7"/>
  <c r="B11" i="7"/>
  <c r="B10" i="7"/>
  <c r="B9" i="7"/>
  <c r="B8" i="7"/>
  <c r="B7" i="7"/>
  <c r="B6" i="7"/>
  <c r="B5" i="7"/>
  <c r="B4" i="7"/>
  <c r="H26" i="6"/>
  <c r="G16" i="6"/>
  <c r="B25" i="6"/>
  <c r="B24" i="6"/>
  <c r="B23" i="6"/>
  <c r="B22" i="6"/>
  <c r="B21" i="6"/>
  <c r="B20" i="6"/>
  <c r="B19" i="6"/>
  <c r="B18" i="6"/>
  <c r="B17" i="6"/>
  <c r="I16" i="6"/>
  <c r="H16" i="6"/>
  <c r="B15" i="6"/>
  <c r="B14" i="6"/>
  <c r="I13" i="6"/>
  <c r="B12" i="6"/>
  <c r="B11" i="6"/>
  <c r="B10" i="6"/>
  <c r="B9" i="6"/>
  <c r="B8" i="6"/>
  <c r="B7" i="6"/>
  <c r="B6" i="6"/>
  <c r="B5" i="6"/>
  <c r="B4" i="6"/>
  <c r="H26" i="5"/>
  <c r="G16" i="5"/>
  <c r="B25" i="5"/>
  <c r="B24" i="5"/>
  <c r="B23" i="5"/>
  <c r="B22" i="5"/>
  <c r="B21" i="5"/>
  <c r="B20" i="5"/>
  <c r="B19" i="5"/>
  <c r="B18" i="5"/>
  <c r="B17" i="5"/>
  <c r="I16" i="5"/>
  <c r="H16" i="5"/>
  <c r="B15" i="5"/>
  <c r="B14" i="5"/>
  <c r="I13" i="5"/>
  <c r="B12" i="5"/>
  <c r="B11" i="5"/>
  <c r="B10" i="5"/>
  <c r="B9" i="5"/>
  <c r="B8" i="5"/>
  <c r="B7" i="5"/>
  <c r="B6" i="5"/>
  <c r="B5" i="5"/>
  <c r="B4" i="5"/>
  <c r="B25" i="4"/>
  <c r="B24" i="4"/>
  <c r="B23" i="4"/>
  <c r="B22" i="4"/>
  <c r="B21" i="4"/>
  <c r="H26" i="4"/>
  <c r="B20" i="4"/>
  <c r="B19" i="4"/>
  <c r="B18" i="4"/>
  <c r="B17" i="4"/>
  <c r="G16" i="4"/>
  <c r="B15" i="4"/>
  <c r="B14" i="4"/>
  <c r="B12" i="4"/>
  <c r="B11" i="4"/>
  <c r="B10" i="4"/>
  <c r="B9" i="4"/>
  <c r="B8" i="4"/>
  <c r="B7" i="4"/>
  <c r="B6" i="4"/>
  <c r="B5" i="4"/>
  <c r="B4" i="4"/>
  <c r="I16" i="4"/>
  <c r="H16" i="4"/>
  <c r="I13" i="4"/>
  <c r="F16" i="7" l="1"/>
  <c r="J16" i="7" s="1"/>
  <c r="G26" i="4"/>
  <c r="G13" i="6"/>
  <c r="F13" i="6"/>
  <c r="F16" i="6"/>
  <c r="J16" i="6" s="1"/>
  <c r="F13" i="7"/>
  <c r="G26" i="7"/>
  <c r="H13" i="7"/>
  <c r="H27" i="7" s="1"/>
  <c r="F16" i="4"/>
  <c r="J16" i="4" s="1"/>
  <c r="F13" i="5"/>
  <c r="F26" i="5"/>
  <c r="G26" i="5"/>
  <c r="H13" i="5"/>
  <c r="H27" i="5" s="1"/>
  <c r="I26" i="5"/>
  <c r="I27" i="5" s="1"/>
  <c r="F26" i="7"/>
  <c r="G13" i="4"/>
  <c r="F26" i="4"/>
  <c r="G13" i="7"/>
  <c r="I26" i="7"/>
  <c r="I27" i="7" s="1"/>
  <c r="F26" i="6"/>
  <c r="I26" i="6"/>
  <c r="I27" i="6" s="1"/>
  <c r="I28" i="6" s="1"/>
  <c r="H13" i="4"/>
  <c r="H27" i="4" s="1"/>
  <c r="G26" i="6"/>
  <c r="H13" i="6"/>
  <c r="H27" i="6" s="1"/>
  <c r="I26" i="4"/>
  <c r="I27" i="4" s="1"/>
  <c r="F16" i="5"/>
  <c r="J16" i="5" s="1"/>
  <c r="G13" i="5"/>
  <c r="F13" i="4"/>
  <c r="F27" i="4" l="1"/>
  <c r="F28" i="4" s="1"/>
  <c r="F29" i="4" s="1"/>
  <c r="G27" i="7"/>
  <c r="G28" i="7" s="1"/>
  <c r="G29" i="7" s="1"/>
  <c r="G31" i="7" s="1"/>
  <c r="G33" i="7" s="1"/>
  <c r="G27" i="4"/>
  <c r="G28" i="4" s="1"/>
  <c r="G29" i="4" s="1"/>
  <c r="G31" i="4" s="1"/>
  <c r="G33" i="4" s="1"/>
  <c r="F27" i="6"/>
  <c r="F28" i="6" s="1"/>
  <c r="F29" i="6" s="1"/>
  <c r="F27" i="7"/>
  <c r="F28" i="7" s="1"/>
  <c r="F29" i="7" s="1"/>
  <c r="H28" i="6"/>
  <c r="H29" i="6" s="1"/>
  <c r="I28" i="4"/>
  <c r="I29" i="4" s="1"/>
  <c r="H28" i="4"/>
  <c r="H29" i="4" s="1"/>
  <c r="I29" i="6"/>
  <c r="J26" i="5"/>
  <c r="I28" i="5"/>
  <c r="I29" i="5" s="1"/>
  <c r="J13" i="6"/>
  <c r="H28" i="7"/>
  <c r="H29" i="7" s="1"/>
  <c r="G27" i="5"/>
  <c r="J26" i="6"/>
  <c r="H28" i="5"/>
  <c r="H29" i="5" s="1"/>
  <c r="J26" i="7"/>
  <c r="J13" i="7"/>
  <c r="J13" i="5"/>
  <c r="J13" i="4"/>
  <c r="F27" i="5"/>
  <c r="G27" i="6"/>
  <c r="J26" i="4"/>
  <c r="I28" i="7"/>
  <c r="I29" i="7" s="1"/>
  <c r="J27" i="4" l="1"/>
  <c r="J29" i="4" s="1"/>
  <c r="J27" i="7"/>
  <c r="J29" i="7" s="1"/>
  <c r="H30" i="4"/>
  <c r="H31" i="4" s="1"/>
  <c r="H32" i="4" s="1"/>
  <c r="H33" i="4" s="1"/>
  <c r="I30" i="4"/>
  <c r="I31" i="4" s="1"/>
  <c r="I32" i="4" s="1"/>
  <c r="I33" i="4" s="1"/>
  <c r="H30" i="7"/>
  <c r="H31" i="7" s="1"/>
  <c r="H32" i="7" s="1"/>
  <c r="H33" i="7" s="1"/>
  <c r="I30" i="7"/>
  <c r="I31" i="7" s="1"/>
  <c r="I32" i="7" s="1"/>
  <c r="I33" i="7" s="1"/>
  <c r="F30" i="7"/>
  <c r="F31" i="7" s="1"/>
  <c r="I30" i="6"/>
  <c r="I31" i="6" s="1"/>
  <c r="I32" i="6" s="1"/>
  <c r="I33" i="6" s="1"/>
  <c r="I30" i="5"/>
  <c r="I31" i="5" s="1"/>
  <c r="I32" i="5" s="1"/>
  <c r="I33" i="5" s="1"/>
  <c r="F30" i="6"/>
  <c r="F31" i="6" s="1"/>
  <c r="F32" i="6" s="1"/>
  <c r="F33" i="6" s="1"/>
  <c r="H30" i="6"/>
  <c r="H31" i="6" s="1"/>
  <c r="H32" i="6" s="1"/>
  <c r="H33" i="6" s="1"/>
  <c r="G28" i="5"/>
  <c r="G29" i="5" s="1"/>
  <c r="G31" i="5" s="1"/>
  <c r="G33" i="5" s="1"/>
  <c r="H30" i="5"/>
  <c r="H31" i="5" s="1"/>
  <c r="F30" i="4"/>
  <c r="F31" i="4" s="1"/>
  <c r="F32" i="4" s="1"/>
  <c r="F33" i="4" s="1"/>
  <c r="F28" i="5"/>
  <c r="F29" i="5" s="1"/>
  <c r="J27" i="5"/>
  <c r="J29" i="5" s="1"/>
  <c r="J27" i="6"/>
  <c r="J29" i="6" s="1"/>
  <c r="G28" i="6"/>
  <c r="G29" i="6" s="1"/>
  <c r="G31" i="6" s="1"/>
  <c r="F30" i="5" l="1"/>
  <c r="F31" i="5" s="1"/>
  <c r="F32" i="5" s="1"/>
  <c r="F33" i="5" s="1"/>
  <c r="J33" i="4"/>
  <c r="J34" i="4" s="1"/>
  <c r="J35" i="4" s="1"/>
  <c r="H32" i="5"/>
  <c r="H33" i="5" s="1"/>
  <c r="G33" i="6"/>
  <c r="J33" i="6" s="1"/>
  <c r="J34" i="6" s="1"/>
  <c r="J35" i="6" s="1"/>
  <c r="J36" i="6" s="1"/>
  <c r="J37" i="6" s="1"/>
  <c r="F32" i="7"/>
  <c r="F33" i="7" s="1"/>
  <c r="J33" i="7" s="1"/>
  <c r="J34" i="7" s="1"/>
  <c r="J35" i="7" s="1"/>
  <c r="J33" i="5" l="1"/>
  <c r="J38" i="6"/>
  <c r="J39" i="6" s="1"/>
  <c r="J36" i="7"/>
  <c r="J37" i="7" s="1"/>
  <c r="J36" i="4"/>
  <c r="J37" i="4" s="1"/>
  <c r="J34" i="5" l="1"/>
  <c r="J35" i="5" s="1"/>
  <c r="J36" i="5" s="1"/>
  <c r="J37" i="5" s="1"/>
  <c r="J38" i="5" s="1"/>
  <c r="J39" i="5" s="1"/>
  <c r="J38" i="7"/>
  <c r="J39" i="7" s="1"/>
  <c r="J38" i="4"/>
  <c r="J39" i="4" s="1"/>
</calcChain>
</file>

<file path=xl/sharedStrings.xml><?xml version="1.0" encoding="utf-8"?>
<sst xmlns="http://schemas.openxmlformats.org/spreadsheetml/2006/main" count="360" uniqueCount="66">
  <si>
    <t>STD</t>
  </si>
  <si>
    <t>R+R</t>
  </si>
  <si>
    <t>OPN</t>
  </si>
  <si>
    <t>RESI</t>
  </si>
  <si>
    <t>Ready mix concrete, 4000 psi for slab on grade</t>
  </si>
  <si>
    <t>PESB insulation, vinyl faced, 4" thick</t>
  </si>
  <si>
    <t>PESB gutter, eave type, 26 ga., painted</t>
  </si>
  <si>
    <t>PESB roof vent, 12" wide x 10' long</t>
  </si>
  <si>
    <t>PESB door, 3' x 7', single leaf</t>
  </si>
  <si>
    <t>Location:</t>
  </si>
  <si>
    <t>Anywhere, USA</t>
  </si>
  <si>
    <t>Line Number</t>
  </si>
  <si>
    <t>Description</t>
  </si>
  <si>
    <t>Qty</t>
  </si>
  <si>
    <t>Unit</t>
  </si>
  <si>
    <t>Material</t>
  </si>
  <si>
    <t>Labor</t>
  </si>
  <si>
    <t>Equipment</t>
  </si>
  <si>
    <t>C.Y.</t>
  </si>
  <si>
    <t>L.F.</t>
  </si>
  <si>
    <t>C.S.F.</t>
  </si>
  <si>
    <t>S.F.</t>
  </si>
  <si>
    <t>Division 03</t>
  </si>
  <si>
    <t>Subtotal</t>
  </si>
  <si>
    <t>Ea.</t>
  </si>
  <si>
    <t>Division 08</t>
  </si>
  <si>
    <t>SF Flr.</t>
  </si>
  <si>
    <t>Opng.</t>
  </si>
  <si>
    <t>Division 13</t>
  </si>
  <si>
    <t>Estimate Subtotal</t>
  </si>
  <si>
    <t>GC O &amp; P</t>
  </si>
  <si>
    <t>Contingency</t>
  </si>
  <si>
    <t>Bond</t>
  </si>
  <si>
    <t>Location Adjustment</t>
  </si>
  <si>
    <t>Grand Total</t>
  </si>
  <si>
    <t>Framing for PESB door opening, 3' x 7'</t>
  </si>
  <si>
    <t>Framing for PESB door opening, 10' x 10'</t>
  </si>
  <si>
    <t>Framing for PESB window opening, 4' x 3'</t>
  </si>
  <si>
    <t>Sales Tax @ 5%</t>
  </si>
  <si>
    <t>Contingency @ 5%</t>
  </si>
  <si>
    <t>Gen. Requirements</t>
  </si>
  <si>
    <t>Sales tax</t>
  </si>
  <si>
    <t xml:space="preserve"> Estimate Total</t>
  </si>
  <si>
    <t>Strip footing, 12" x 24", reinforced</t>
  </si>
  <si>
    <t>Strip footing, 12" x 36", reinforced</t>
  </si>
  <si>
    <t>Concrete slab edge forms</t>
  </si>
  <si>
    <t>Welded wire fabric reinforcing</t>
  </si>
  <si>
    <t>Machine float &amp; trowel concrete slab</t>
  </si>
  <si>
    <t>Place, strike off &amp; consolidate concrete slab</t>
  </si>
  <si>
    <t>Cut control joints in concrete slab</t>
  </si>
  <si>
    <t>Sprayed concrete curing membrane</t>
  </si>
  <si>
    <t>Manual 10' x 10' steel sectional overhead door</t>
  </si>
  <si>
    <t>Pre-Engineered Steel Building, 100' x 150' x 24'</t>
  </si>
  <si>
    <t>PESB sliding window, 4' x 3' with screen</t>
  </si>
  <si>
    <t>Insulation and steel back panel for OH door</t>
  </si>
  <si>
    <t>Location Adjustment Factor</t>
  </si>
  <si>
    <t>Bond @ $12/1000 +10% O&amp;P</t>
  </si>
  <si>
    <t>Project Name: Pre-Engineered Steel Building</t>
  </si>
  <si>
    <t>Architect: As Shown</t>
  </si>
  <si>
    <t>SubContract</t>
  </si>
  <si>
    <t>Division 01</t>
  </si>
  <si>
    <t>General Requirements @ 7%</t>
  </si>
  <si>
    <t>Subtotal A</t>
  </si>
  <si>
    <t>Subtotal B</t>
  </si>
  <si>
    <t>Subtotal C</t>
  </si>
  <si>
    <t>Subtotal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</si>
</sst>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5" formatCode="&quot;$&quot;#,##0.00"/>
    <numFmt numFmtId="166" formatCode="#,##0.000"/>
    <numFmt numFmtId="167" formatCode="_(&quot;$&quot;* #,##0.000_);_(&quot;$&quot;* \(#,##0.000\);_(&quot;$&quot;* &quot;-&quot;???_);_(@_)"/>
    <numFmt numFmtId="168" formatCode="mm/dd/yy;@"/>
  </numFmts>
  <fonts count="8" x14ac:knownFonts="1">
    <font>
      <sz val="11"/>
      <color theme="1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8"/>
      <name val="Calibri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166" fontId="4" fillId="0" borderId="1" xfId="2" applyNumberFormat="1" applyFont="1" applyBorder="1" applyAlignment="1" applyProtection="1">
      <alignment horizontal="left" vertical="center"/>
    </xf>
    <xf numFmtId="49" fontId="4" fillId="0" borderId="1" xfId="2" applyNumberFormat="1" applyFont="1" applyBorder="1" applyAlignment="1" applyProtection="1">
      <alignment vertical="center"/>
    </xf>
    <xf numFmtId="0" fontId="4" fillId="0" borderId="1" xfId="2" applyFont="1" applyBorder="1" applyAlignment="1" applyProtection="1">
      <alignment horizontal="left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right" vertical="center"/>
    </xf>
    <xf numFmtId="44" fontId="4" fillId="0" borderId="1" xfId="1" applyFont="1" applyBorder="1" applyAlignment="1" applyProtection="1">
      <alignment horizontal="left" vertical="center"/>
    </xf>
    <xf numFmtId="44" fontId="4" fillId="0" borderId="8" xfId="1" applyFont="1" applyBorder="1" applyAlignment="1" applyProtection="1">
      <alignment horizontal="left" vertical="center"/>
    </xf>
    <xf numFmtId="49" fontId="4" fillId="0" borderId="9" xfId="2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4" fillId="0" borderId="1" xfId="2" applyFont="1" applyBorder="1" applyAlignment="1" applyProtection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165" fontId="5" fillId="0" borderId="0" xfId="1" applyNumberFormat="1" applyFont="1" applyBorder="1" applyAlignment="1" applyProtection="1">
      <alignment horizontal="right" vertical="center"/>
    </xf>
    <xf numFmtId="0" fontId="5" fillId="0" borderId="5" xfId="2" applyFont="1" applyBorder="1" applyAlignment="1">
      <alignment horizontal="left" vertical="center"/>
    </xf>
    <xf numFmtId="44" fontId="5" fillId="0" borderId="0" xfId="1" applyFont="1" applyBorder="1" applyAlignment="1" applyProtection="1">
      <alignment horizontal="left" vertical="center"/>
    </xf>
    <xf numFmtId="44" fontId="5" fillId="0" borderId="0" xfId="2" applyNumberFormat="1" applyFont="1" applyAlignment="1">
      <alignment vertical="center"/>
    </xf>
    <xf numFmtId="167" fontId="5" fillId="0" borderId="0" xfId="2" applyNumberFormat="1" applyFont="1" applyAlignment="1">
      <alignment vertical="center"/>
    </xf>
    <xf numFmtId="3" fontId="5" fillId="0" borderId="0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5" fillId="0" borderId="0" xfId="2" applyNumberFormat="1" applyFont="1" applyBorder="1" applyAlignment="1" applyProtection="1">
      <alignment horizontal="left" vertical="center"/>
    </xf>
    <xf numFmtId="165" fontId="4" fillId="0" borderId="0" xfId="1" applyNumberFormat="1" applyFont="1" applyBorder="1" applyAlignment="1" applyProtection="1">
      <alignment horizontal="right" vertical="center"/>
    </xf>
    <xf numFmtId="3" fontId="5" fillId="0" borderId="0" xfId="2" applyNumberFormat="1" applyFont="1" applyBorder="1" applyAlignment="1" applyProtection="1">
      <alignment horizontal="left" vertical="center"/>
    </xf>
    <xf numFmtId="0" fontId="4" fillId="0" borderId="2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165" fontId="4" fillId="0" borderId="0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vertical="center"/>
    </xf>
    <xf numFmtId="0" fontId="4" fillId="0" borderId="5" xfId="2" applyFont="1" applyBorder="1" applyAlignment="1">
      <alignment horizontal="left" vertical="center"/>
    </xf>
    <xf numFmtId="4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9" fontId="4" fillId="0" borderId="0" xfId="3" applyFont="1" applyBorder="1" applyAlignment="1">
      <alignment horizontal="left" vertical="center"/>
    </xf>
    <xf numFmtId="4" fontId="4" fillId="0" borderId="0" xfId="2" applyNumberFormat="1" applyFont="1" applyBorder="1" applyAlignment="1">
      <alignment vertical="center"/>
    </xf>
    <xf numFmtId="2" fontId="4" fillId="0" borderId="0" xfId="2" applyNumberFormat="1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5" fillId="0" borderId="0" xfId="2" applyFont="1" applyAlignment="1"/>
    <xf numFmtId="0" fontId="4" fillId="0" borderId="0" xfId="2" applyFont="1" applyAlignment="1"/>
    <xf numFmtId="2" fontId="5" fillId="0" borderId="0" xfId="2" applyNumberFormat="1" applyFont="1" applyAlignment="1"/>
    <xf numFmtId="0" fontId="6" fillId="3" borderId="3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left" vertical="center"/>
    </xf>
    <xf numFmtId="49" fontId="6" fillId="3" borderId="1" xfId="2" applyNumberFormat="1" applyFont="1" applyFill="1" applyBorder="1" applyAlignment="1" applyProtection="1">
      <alignment vertical="center"/>
    </xf>
    <xf numFmtId="0" fontId="6" fillId="3" borderId="1" xfId="2" applyFont="1" applyFill="1" applyBorder="1" applyAlignment="1" applyProtection="1">
      <alignment horizontal="left" vertical="center"/>
    </xf>
    <xf numFmtId="0" fontId="6" fillId="3" borderId="1" xfId="2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right" vertical="center"/>
    </xf>
    <xf numFmtId="44" fontId="6" fillId="3" borderId="1" xfId="1" applyFont="1" applyFill="1" applyBorder="1" applyAlignment="1" applyProtection="1">
      <alignment horizontal="left" vertical="center"/>
    </xf>
    <xf numFmtId="49" fontId="6" fillId="3" borderId="1" xfId="1" applyNumberFormat="1" applyFont="1" applyFill="1" applyBorder="1" applyAlignment="1" applyProtection="1">
      <alignment horizontal="right" vertical="center"/>
    </xf>
    <xf numFmtId="49" fontId="6" fillId="3" borderId="1" xfId="1" applyNumberFormat="1" applyFont="1" applyFill="1" applyBorder="1" applyAlignment="1" applyProtection="1">
      <alignment horizontal="center" vertical="center"/>
    </xf>
    <xf numFmtId="49" fontId="6" fillId="3" borderId="4" xfId="2" applyNumberFormat="1" applyFont="1" applyFill="1" applyBorder="1" applyAlignment="1">
      <alignment horizontal="left" vertical="center"/>
    </xf>
    <xf numFmtId="0" fontId="7" fillId="3" borderId="3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left" vertical="center"/>
    </xf>
    <xf numFmtId="0" fontId="6" fillId="3" borderId="1" xfId="2" applyFont="1" applyFill="1" applyBorder="1" applyAlignment="1" applyProtection="1">
      <alignment vertical="center"/>
    </xf>
    <xf numFmtId="3" fontId="7" fillId="3" borderId="1" xfId="2" applyNumberFormat="1" applyFont="1" applyFill="1" applyBorder="1" applyAlignment="1" applyProtection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right" vertical="center"/>
    </xf>
    <xf numFmtId="0" fontId="6" fillId="3" borderId="4" xfId="2" applyFont="1" applyFill="1" applyBorder="1" applyAlignment="1">
      <alignment horizontal="left" vertical="center"/>
    </xf>
    <xf numFmtId="41" fontId="7" fillId="3" borderId="1" xfId="2" applyNumberFormat="1" applyFont="1" applyFill="1" applyBorder="1" applyAlignment="1" applyProtection="1">
      <alignment horizontal="left" vertical="center"/>
    </xf>
    <xf numFmtId="3" fontId="6" fillId="3" borderId="1" xfId="2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4" fontId="6" fillId="3" borderId="1" xfId="2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right" vertical="center"/>
    </xf>
    <xf numFmtId="168" fontId="6" fillId="3" borderId="1" xfId="1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8" xfId="2" applyNumberFormat="1" applyFont="1" applyBorder="1" applyAlignment="1" applyProtection="1">
      <alignment horizontal="left" vertical="center"/>
    </xf>
    <xf numFmtId="0" fontId="4" fillId="0" borderId="7" xfId="2" applyFont="1" applyBorder="1" applyAlignment="1" applyProtection="1">
      <alignment horizontal="left" vertical="center"/>
    </xf>
    <xf numFmtId="0" fontId="4" fillId="4" borderId="3" xfId="2" applyFont="1" applyFill="1" applyBorder="1" applyAlignment="1">
      <alignment vertical="center"/>
    </xf>
    <xf numFmtId="166" fontId="6" fillId="4" borderId="1" xfId="2" applyNumberFormat="1" applyFont="1" applyFill="1" applyBorder="1" applyAlignment="1" applyProtection="1">
      <alignment horizontal="left" vertical="center"/>
    </xf>
    <xf numFmtId="0" fontId="5" fillId="4" borderId="3" xfId="2" applyFont="1" applyFill="1" applyBorder="1" applyAlignment="1">
      <alignment vertical="center"/>
    </xf>
    <xf numFmtId="0" fontId="6" fillId="4" borderId="1" xfId="2" applyFont="1" applyFill="1" applyBorder="1" applyAlignment="1">
      <alignment horizontal="left" vertical="center"/>
    </xf>
    <xf numFmtId="0" fontId="4" fillId="0" borderId="10" xfId="2" applyFont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horizontal="right" vertical="center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colors>
    <mruColors>
      <color rgb="FFCCFFCC"/>
      <color rgb="FF3366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tabSelected="1" zoomScale="53" zoomScaleNormal="53" workbookViewId="0">
      <selection activeCell="G32" sqref="G32"/>
    </sheetView>
  </sheetViews>
  <sheetFormatPr defaultRowHeight="20.25" x14ac:dyDescent="0.3"/>
  <cols>
    <col min="1" max="1" width="3" style="45" customWidth="1"/>
    <col min="2" max="2" width="23.85546875" style="45" customWidth="1"/>
    <col min="3" max="3" width="51.5703125" style="45" customWidth="1"/>
    <col min="4" max="4" width="10.85546875" style="45" customWidth="1"/>
    <col min="5" max="5" width="13.85546875" style="45" customWidth="1"/>
    <col min="6" max="6" width="17.7109375" style="45" customWidth="1"/>
    <col min="7" max="7" width="24.28515625" style="45" customWidth="1"/>
    <col min="8" max="8" width="20.140625" style="45" customWidth="1"/>
    <col min="9" max="9" width="20.42578125" style="45" customWidth="1"/>
    <col min="10" max="10" width="26.85546875" style="45" customWidth="1"/>
    <col min="11" max="11" width="6.7109375" style="45" customWidth="1"/>
    <col min="12" max="12" width="42.140625" style="45" customWidth="1"/>
    <col min="13" max="13" width="14.5703125" style="45" customWidth="1"/>
    <col min="14" max="14" width="16" style="45" customWidth="1"/>
    <col min="15" max="16384" width="9.140625" style="45"/>
  </cols>
  <sheetData>
    <row r="1" spans="1:20" s="11" customFormat="1" ht="29.1" customHeight="1" x14ac:dyDescent="0.25">
      <c r="A1" s="81"/>
      <c r="B1" s="75" t="s">
        <v>57</v>
      </c>
      <c r="C1" s="2"/>
      <c r="D1" s="3" t="s">
        <v>58</v>
      </c>
      <c r="E1" s="4"/>
      <c r="F1" s="5"/>
      <c r="G1" s="4"/>
      <c r="H1" s="6"/>
      <c r="I1" s="6"/>
      <c r="J1" s="6"/>
      <c r="K1" s="7"/>
      <c r="L1" s="8"/>
      <c r="M1" s="9"/>
      <c r="N1" s="10"/>
    </row>
    <row r="2" spans="1:20" s="11" customFormat="1" ht="29.1" customHeight="1" x14ac:dyDescent="0.25">
      <c r="A2" s="82"/>
      <c r="B2" s="49" t="s">
        <v>9</v>
      </c>
      <c r="C2" s="50" t="s">
        <v>10</v>
      </c>
      <c r="D2" s="51"/>
      <c r="E2" s="52"/>
      <c r="F2" s="53"/>
      <c r="G2" s="52"/>
      <c r="H2" s="54"/>
      <c r="I2" s="73">
        <v>44197</v>
      </c>
      <c r="J2" s="55" t="s">
        <v>0</v>
      </c>
      <c r="K2" s="56"/>
      <c r="L2" s="57"/>
      <c r="M2" s="9"/>
      <c r="N2" s="10"/>
    </row>
    <row r="3" spans="1:20" s="18" customFormat="1" ht="29.1" customHeight="1" x14ac:dyDescent="0.25">
      <c r="A3" s="12"/>
      <c r="B3" s="76" t="s">
        <v>11</v>
      </c>
      <c r="C3" s="13" t="s">
        <v>12</v>
      </c>
      <c r="D3" s="1" t="s">
        <v>13</v>
      </c>
      <c r="E3" s="4" t="s">
        <v>14</v>
      </c>
      <c r="F3" s="14" t="s">
        <v>15</v>
      </c>
      <c r="G3" s="14" t="s">
        <v>16</v>
      </c>
      <c r="H3" s="14" t="s">
        <v>17</v>
      </c>
      <c r="I3" s="14" t="s">
        <v>59</v>
      </c>
      <c r="J3" s="14" t="s">
        <v>42</v>
      </c>
      <c r="K3" s="15"/>
      <c r="L3" s="16"/>
      <c r="M3" s="17"/>
      <c r="N3" s="17"/>
      <c r="O3" s="17"/>
      <c r="P3" s="17"/>
      <c r="Q3" s="17"/>
      <c r="R3" s="17"/>
      <c r="S3" s="17"/>
      <c r="T3" s="17"/>
    </row>
    <row r="4" spans="1:20" s="18" customFormat="1" ht="29.1" customHeight="1" x14ac:dyDescent="0.25">
      <c r="A4" s="19"/>
      <c r="B4" s="20" t="e">
        <f>#REF!</f>
        <v>#REF!</v>
      </c>
      <c r="C4" s="17" t="s">
        <v>43</v>
      </c>
      <c r="D4" s="20">
        <v>15</v>
      </c>
      <c r="E4" s="21" t="s">
        <v>18</v>
      </c>
      <c r="F4" s="22">
        <v>2625</v>
      </c>
      <c r="G4" s="22">
        <v>1830</v>
      </c>
      <c r="H4" s="22">
        <v>8.4</v>
      </c>
      <c r="I4" s="22">
        <v>0</v>
      </c>
      <c r="J4" s="22"/>
      <c r="K4" s="22"/>
      <c r="L4" s="23"/>
    </row>
    <row r="5" spans="1:20" s="18" customFormat="1" ht="29.1" customHeight="1" x14ac:dyDescent="0.25">
      <c r="A5" s="19"/>
      <c r="B5" s="20" t="e">
        <f>#REF!</f>
        <v>#REF!</v>
      </c>
      <c r="C5" s="17" t="s">
        <v>44</v>
      </c>
      <c r="D5" s="20">
        <v>34</v>
      </c>
      <c r="E5" s="21" t="s">
        <v>18</v>
      </c>
      <c r="F5" s="22">
        <v>5644</v>
      </c>
      <c r="G5" s="22">
        <v>3315</v>
      </c>
      <c r="H5" s="22">
        <v>15.3</v>
      </c>
      <c r="I5" s="22">
        <v>0</v>
      </c>
      <c r="J5" s="22"/>
      <c r="K5" s="22"/>
      <c r="L5" s="23"/>
      <c r="M5" s="24"/>
      <c r="N5" s="25"/>
    </row>
    <row r="6" spans="1:20" s="18" customFormat="1" ht="29.1" customHeight="1" x14ac:dyDescent="0.25">
      <c r="A6" s="19"/>
      <c r="B6" s="20" t="e">
        <f>#REF!</f>
        <v>#REF!</v>
      </c>
      <c r="C6" s="17" t="s">
        <v>45</v>
      </c>
      <c r="D6" s="20">
        <v>500</v>
      </c>
      <c r="E6" s="21" t="s">
        <v>19</v>
      </c>
      <c r="F6" s="22">
        <v>225</v>
      </c>
      <c r="G6" s="22">
        <v>1390</v>
      </c>
      <c r="H6" s="22">
        <v>0</v>
      </c>
      <c r="I6" s="22">
        <v>0</v>
      </c>
      <c r="J6" s="22"/>
      <c r="K6" s="22"/>
      <c r="L6" s="23"/>
      <c r="M6" s="24"/>
      <c r="N6" s="26"/>
    </row>
    <row r="7" spans="1:20" s="18" customFormat="1" ht="29.1" customHeight="1" x14ac:dyDescent="0.25">
      <c r="A7" s="19"/>
      <c r="B7" s="20" t="e">
        <f>#REF!</f>
        <v>#REF!</v>
      </c>
      <c r="C7" s="17" t="s">
        <v>46</v>
      </c>
      <c r="D7" s="20">
        <v>150</v>
      </c>
      <c r="E7" s="21" t="s">
        <v>20</v>
      </c>
      <c r="F7" s="22">
        <v>3150</v>
      </c>
      <c r="G7" s="22">
        <v>4575</v>
      </c>
      <c r="H7" s="22">
        <v>0</v>
      </c>
      <c r="I7" s="22">
        <v>0</v>
      </c>
      <c r="J7" s="22"/>
      <c r="K7" s="22"/>
      <c r="L7" s="23"/>
      <c r="M7" s="24"/>
      <c r="N7" s="26"/>
    </row>
    <row r="8" spans="1:20" s="18" customFormat="1" ht="29.1" customHeight="1" x14ac:dyDescent="0.25">
      <c r="A8" s="19"/>
      <c r="B8" s="20" t="e">
        <f>#REF!</f>
        <v>#REF!</v>
      </c>
      <c r="C8" s="17" t="s">
        <v>4</v>
      </c>
      <c r="D8" s="20">
        <v>278</v>
      </c>
      <c r="E8" s="21" t="s">
        <v>18</v>
      </c>
      <c r="F8" s="22">
        <v>35862</v>
      </c>
      <c r="G8" s="22">
        <v>0</v>
      </c>
      <c r="H8" s="22">
        <v>0</v>
      </c>
      <c r="I8" s="22">
        <v>0</v>
      </c>
      <c r="J8" s="22"/>
      <c r="K8" s="22"/>
      <c r="L8" s="23"/>
      <c r="M8" s="24"/>
      <c r="N8" s="25"/>
    </row>
    <row r="9" spans="1:20" s="18" customFormat="1" ht="29.1" customHeight="1" x14ac:dyDescent="0.25">
      <c r="A9" s="19"/>
      <c r="B9" s="20" t="e">
        <f>#REF!</f>
        <v>#REF!</v>
      </c>
      <c r="C9" s="17" t="s">
        <v>48</v>
      </c>
      <c r="D9" s="20">
        <v>278</v>
      </c>
      <c r="E9" s="21" t="s">
        <v>18</v>
      </c>
      <c r="F9" s="22">
        <v>0</v>
      </c>
      <c r="G9" s="22">
        <v>5560</v>
      </c>
      <c r="H9" s="22">
        <v>136.22</v>
      </c>
      <c r="I9" s="22">
        <v>0</v>
      </c>
      <c r="J9" s="22"/>
      <c r="K9" s="22"/>
      <c r="L9" s="23"/>
    </row>
    <row r="10" spans="1:20" s="18" customFormat="1" ht="29.1" customHeight="1" x14ac:dyDescent="0.25">
      <c r="A10" s="19"/>
      <c r="B10" s="20" t="e">
        <f>#REF!</f>
        <v>#REF!</v>
      </c>
      <c r="C10" s="17" t="s">
        <v>47</v>
      </c>
      <c r="D10" s="27">
        <v>15000</v>
      </c>
      <c r="E10" s="21" t="s">
        <v>21</v>
      </c>
      <c r="F10" s="22">
        <v>0</v>
      </c>
      <c r="G10" s="22">
        <v>10350</v>
      </c>
      <c r="H10" s="22">
        <v>750</v>
      </c>
      <c r="I10" s="22">
        <v>0</v>
      </c>
      <c r="J10" s="22"/>
      <c r="K10" s="22"/>
      <c r="L10" s="23"/>
    </row>
    <row r="11" spans="1:20" s="18" customFormat="1" ht="29.1" customHeight="1" x14ac:dyDescent="0.25">
      <c r="A11" s="19"/>
      <c r="B11" s="20" t="e">
        <f>#REF!</f>
        <v>#REF!</v>
      </c>
      <c r="C11" s="17" t="s">
        <v>49</v>
      </c>
      <c r="D11" s="20">
        <v>950</v>
      </c>
      <c r="E11" s="21" t="s">
        <v>19</v>
      </c>
      <c r="F11" s="22">
        <v>38</v>
      </c>
      <c r="G11" s="22">
        <v>437</v>
      </c>
      <c r="H11" s="22">
        <v>57</v>
      </c>
      <c r="I11" s="22">
        <v>0</v>
      </c>
      <c r="J11" s="22"/>
      <c r="K11" s="22"/>
      <c r="L11" s="23"/>
    </row>
    <row r="12" spans="1:20" s="18" customFormat="1" ht="29.1" customHeight="1" x14ac:dyDescent="0.25">
      <c r="A12" s="19"/>
      <c r="B12" s="20" t="e">
        <f>#REF!</f>
        <v>#REF!</v>
      </c>
      <c r="C12" s="17" t="s">
        <v>50</v>
      </c>
      <c r="D12" s="20">
        <v>150</v>
      </c>
      <c r="E12" s="21" t="s">
        <v>20</v>
      </c>
      <c r="F12" s="22">
        <v>1830</v>
      </c>
      <c r="G12" s="22">
        <v>1125</v>
      </c>
      <c r="H12" s="22">
        <v>0</v>
      </c>
      <c r="I12" s="22">
        <v>0</v>
      </c>
      <c r="J12" s="22"/>
      <c r="K12" s="22"/>
      <c r="L12" s="23"/>
    </row>
    <row r="13" spans="1:20" s="28" customFormat="1" ht="29.1" customHeight="1" x14ac:dyDescent="0.25">
      <c r="A13" s="83"/>
      <c r="B13" s="59" t="s">
        <v>22</v>
      </c>
      <c r="C13" s="60" t="s">
        <v>23</v>
      </c>
      <c r="D13" s="61"/>
      <c r="E13" s="62"/>
      <c r="F13" s="63">
        <f>SUM(F4:F12)</f>
        <v>49374</v>
      </c>
      <c r="G13" s="63">
        <f>SUM(G4:G12)</f>
        <v>28582</v>
      </c>
      <c r="H13" s="63">
        <f>SUM(H4:H12)</f>
        <v>966.92000000000007</v>
      </c>
      <c r="I13" s="63">
        <f>SUM(I4:I12)</f>
        <v>0</v>
      </c>
      <c r="J13" s="63">
        <f>SUM(F13:I13)</f>
        <v>78922.92</v>
      </c>
      <c r="K13" s="63"/>
      <c r="L13" s="64" t="s">
        <v>22</v>
      </c>
      <c r="M13" s="74"/>
      <c r="N13" s="74"/>
      <c r="O13" s="74"/>
      <c r="P13" s="74"/>
      <c r="Q13" s="74"/>
      <c r="R13" s="74"/>
      <c r="S13" s="74"/>
      <c r="T13" s="74"/>
    </row>
    <row r="14" spans="1:20" s="18" customFormat="1" ht="29.1" customHeight="1" x14ac:dyDescent="0.25">
      <c r="A14" s="19"/>
      <c r="B14" s="20" t="e">
        <f>#REF!</f>
        <v>#REF!</v>
      </c>
      <c r="C14" s="17" t="s">
        <v>51</v>
      </c>
      <c r="D14" s="29">
        <v>8</v>
      </c>
      <c r="E14" s="21" t="s">
        <v>24</v>
      </c>
      <c r="F14" s="22">
        <v>9800</v>
      </c>
      <c r="G14" s="22">
        <v>3880</v>
      </c>
      <c r="H14" s="22">
        <v>0</v>
      </c>
      <c r="I14" s="22">
        <v>0</v>
      </c>
      <c r="J14" s="30"/>
      <c r="K14" s="30"/>
      <c r="L14" s="23"/>
      <c r="M14" s="17"/>
      <c r="N14" s="17"/>
      <c r="O14" s="17"/>
      <c r="P14" s="17"/>
      <c r="Q14" s="17"/>
      <c r="R14" s="17"/>
      <c r="S14" s="17"/>
      <c r="T14" s="17"/>
    </row>
    <row r="15" spans="1:20" s="18" customFormat="1" ht="29.1" customHeight="1" x14ac:dyDescent="0.25">
      <c r="A15" s="19"/>
      <c r="B15" s="20" t="e">
        <f>#REF!</f>
        <v>#REF!</v>
      </c>
      <c r="C15" s="17" t="s">
        <v>54</v>
      </c>
      <c r="D15" s="29">
        <v>800</v>
      </c>
      <c r="E15" s="21" t="s">
        <v>21</v>
      </c>
      <c r="F15" s="22">
        <v>4760</v>
      </c>
      <c r="G15" s="22">
        <v>0</v>
      </c>
      <c r="H15" s="22">
        <v>0</v>
      </c>
      <c r="I15" s="22">
        <v>0</v>
      </c>
      <c r="J15" s="30"/>
      <c r="K15" s="30"/>
      <c r="L15" s="23"/>
      <c r="M15" s="17"/>
      <c r="N15" s="17"/>
      <c r="O15" s="17"/>
      <c r="P15" s="17"/>
      <c r="Q15" s="17"/>
      <c r="R15" s="17"/>
      <c r="S15" s="17"/>
      <c r="T15" s="17"/>
    </row>
    <row r="16" spans="1:20" s="17" customFormat="1" ht="29.1" customHeight="1" x14ac:dyDescent="0.25">
      <c r="A16" s="83"/>
      <c r="B16" s="59" t="s">
        <v>25</v>
      </c>
      <c r="C16" s="60" t="s">
        <v>23</v>
      </c>
      <c r="D16" s="65"/>
      <c r="E16" s="62"/>
      <c r="F16" s="63">
        <f>SUM(F14:F15)</f>
        <v>14560</v>
      </c>
      <c r="G16" s="63">
        <f>SUM(G14:G15)</f>
        <v>3880</v>
      </c>
      <c r="H16" s="63">
        <f>SUM(H14:H15)</f>
        <v>0</v>
      </c>
      <c r="I16" s="63">
        <f>SUM(I14:I15)</f>
        <v>0</v>
      </c>
      <c r="J16" s="63">
        <f>SUM(F16:I16)</f>
        <v>18440</v>
      </c>
      <c r="K16" s="63"/>
      <c r="L16" s="64" t="s">
        <v>25</v>
      </c>
    </row>
    <row r="17" spans="1:20" s="18" customFormat="1" ht="29.1" customHeight="1" x14ac:dyDescent="0.25">
      <c r="A17" s="19"/>
      <c r="B17" s="20" t="e">
        <f>#REF!</f>
        <v>#REF!</v>
      </c>
      <c r="C17" s="17" t="s">
        <v>52</v>
      </c>
      <c r="D17" s="31">
        <v>15000</v>
      </c>
      <c r="E17" s="21" t="s">
        <v>26</v>
      </c>
      <c r="F17" s="22">
        <v>0</v>
      </c>
      <c r="G17" s="22">
        <v>0</v>
      </c>
      <c r="H17" s="22">
        <v>0</v>
      </c>
      <c r="I17" s="22">
        <v>367500</v>
      </c>
      <c r="J17" s="30"/>
      <c r="K17" s="30"/>
      <c r="L17" s="23"/>
      <c r="M17" s="17"/>
      <c r="N17" s="17"/>
      <c r="O17" s="17"/>
      <c r="P17" s="17"/>
      <c r="Q17" s="17"/>
      <c r="R17" s="17"/>
      <c r="S17" s="17"/>
      <c r="T17" s="17"/>
    </row>
    <row r="18" spans="1:20" s="18" customFormat="1" ht="29.1" customHeight="1" x14ac:dyDescent="0.25">
      <c r="A18" s="19"/>
      <c r="B18" s="20" t="e">
        <f>#REF!</f>
        <v>#REF!</v>
      </c>
      <c r="C18" s="17" t="s">
        <v>35</v>
      </c>
      <c r="D18" s="31">
        <v>4</v>
      </c>
      <c r="E18" s="21" t="s">
        <v>27</v>
      </c>
      <c r="F18" s="22">
        <v>0</v>
      </c>
      <c r="G18" s="22">
        <v>0</v>
      </c>
      <c r="H18" s="22">
        <v>0</v>
      </c>
      <c r="I18" s="22">
        <v>2300</v>
      </c>
      <c r="J18" s="30"/>
      <c r="K18" s="30"/>
      <c r="L18" s="23"/>
      <c r="M18" s="17"/>
      <c r="N18" s="17"/>
      <c r="O18" s="17"/>
      <c r="P18" s="17"/>
      <c r="Q18" s="17"/>
      <c r="R18" s="17"/>
      <c r="S18" s="17"/>
      <c r="T18" s="17"/>
    </row>
    <row r="19" spans="1:20" s="18" customFormat="1" ht="29.1" customHeight="1" x14ac:dyDescent="0.25">
      <c r="A19" s="19"/>
      <c r="B19" s="20" t="e">
        <f>#REF!</f>
        <v>#REF!</v>
      </c>
      <c r="C19" s="17" t="s">
        <v>36</v>
      </c>
      <c r="D19" s="31">
        <v>8</v>
      </c>
      <c r="E19" s="21" t="s">
        <v>27</v>
      </c>
      <c r="F19" s="22">
        <v>0</v>
      </c>
      <c r="G19" s="22">
        <v>0</v>
      </c>
      <c r="H19" s="22">
        <v>0</v>
      </c>
      <c r="I19" s="22">
        <v>9400</v>
      </c>
      <c r="J19" s="30"/>
      <c r="K19" s="30"/>
      <c r="L19" s="23"/>
      <c r="M19" s="17"/>
      <c r="N19" s="17"/>
      <c r="O19" s="17"/>
      <c r="P19" s="17"/>
      <c r="Q19" s="17"/>
      <c r="R19" s="17"/>
      <c r="S19" s="17"/>
      <c r="T19" s="17"/>
    </row>
    <row r="20" spans="1:20" s="18" customFormat="1" ht="29.1" customHeight="1" x14ac:dyDescent="0.25">
      <c r="A20" s="19"/>
      <c r="B20" s="20" t="e">
        <f>#REF!</f>
        <v>#REF!</v>
      </c>
      <c r="C20" s="17" t="s">
        <v>37</v>
      </c>
      <c r="D20" s="31">
        <v>6</v>
      </c>
      <c r="E20" s="21" t="s">
        <v>27</v>
      </c>
      <c r="F20" s="22">
        <v>0</v>
      </c>
      <c r="G20" s="22">
        <v>0</v>
      </c>
      <c r="H20" s="22">
        <v>0</v>
      </c>
      <c r="I20" s="22">
        <v>3360</v>
      </c>
      <c r="J20" s="30"/>
      <c r="K20" s="30"/>
      <c r="L20" s="23"/>
      <c r="M20" s="17"/>
      <c r="N20" s="17"/>
      <c r="O20" s="17"/>
      <c r="P20" s="17"/>
      <c r="Q20" s="17"/>
      <c r="R20" s="17"/>
      <c r="S20" s="17"/>
      <c r="T20" s="17"/>
    </row>
    <row r="21" spans="1:20" s="18" customFormat="1" ht="29.1" customHeight="1" x14ac:dyDescent="0.25">
      <c r="A21" s="19"/>
      <c r="B21" s="20" t="e">
        <f>#REF!</f>
        <v>#REF!</v>
      </c>
      <c r="C21" s="17" t="s">
        <v>8</v>
      </c>
      <c r="D21" s="31">
        <v>4</v>
      </c>
      <c r="E21" s="21" t="s">
        <v>27</v>
      </c>
      <c r="F21" s="22">
        <v>2740</v>
      </c>
      <c r="G21" s="22">
        <v>772</v>
      </c>
      <c r="H21" s="22">
        <v>0</v>
      </c>
      <c r="I21" s="22">
        <v>0</v>
      </c>
      <c r="J21" s="30"/>
      <c r="K21" s="30"/>
      <c r="L21" s="23"/>
      <c r="M21" s="17"/>
      <c r="N21" s="17"/>
      <c r="O21" s="17"/>
      <c r="P21" s="17"/>
      <c r="Q21" s="17"/>
      <c r="R21" s="17"/>
      <c r="S21" s="17"/>
      <c r="T21" s="17"/>
    </row>
    <row r="22" spans="1:20" s="18" customFormat="1" ht="29.1" customHeight="1" x14ac:dyDescent="0.25">
      <c r="A22" s="19"/>
      <c r="B22" s="20" t="e">
        <f>#REF!</f>
        <v>#REF!</v>
      </c>
      <c r="C22" s="17" t="s">
        <v>53</v>
      </c>
      <c r="D22" s="31">
        <v>6</v>
      </c>
      <c r="E22" s="21" t="s">
        <v>27</v>
      </c>
      <c r="F22" s="22">
        <v>2940</v>
      </c>
      <c r="G22" s="22">
        <v>660</v>
      </c>
      <c r="H22" s="22">
        <v>68.699999999999989</v>
      </c>
      <c r="I22" s="22">
        <v>0</v>
      </c>
      <c r="J22" s="30"/>
      <c r="K22" s="30"/>
      <c r="L22" s="23"/>
      <c r="M22" s="17"/>
      <c r="N22" s="17"/>
      <c r="O22" s="17"/>
      <c r="P22" s="17"/>
      <c r="Q22" s="17"/>
      <c r="R22" s="17"/>
      <c r="S22" s="17"/>
      <c r="T22" s="17"/>
    </row>
    <row r="23" spans="1:20" s="18" customFormat="1" ht="29.1" customHeight="1" x14ac:dyDescent="0.25">
      <c r="A23" s="19"/>
      <c r="B23" s="20" t="e">
        <f>#REF!</f>
        <v>#REF!</v>
      </c>
      <c r="C23" s="17" t="s">
        <v>6</v>
      </c>
      <c r="D23" s="31">
        <v>300</v>
      </c>
      <c r="E23" s="21" t="s">
        <v>19</v>
      </c>
      <c r="F23" s="22">
        <v>2595</v>
      </c>
      <c r="G23" s="22">
        <v>906</v>
      </c>
      <c r="H23" s="22">
        <v>0</v>
      </c>
      <c r="I23" s="22">
        <v>0</v>
      </c>
      <c r="J23" s="30"/>
      <c r="K23" s="30"/>
      <c r="L23" s="23"/>
      <c r="M23" s="17"/>
      <c r="N23" s="17"/>
      <c r="O23" s="17"/>
      <c r="P23" s="17"/>
      <c r="Q23" s="17"/>
      <c r="R23" s="17"/>
      <c r="S23" s="17"/>
      <c r="T23" s="17"/>
    </row>
    <row r="24" spans="1:20" s="18" customFormat="1" ht="29.1" customHeight="1" x14ac:dyDescent="0.25">
      <c r="A24" s="19"/>
      <c r="B24" s="20" t="e">
        <f>#REF!</f>
        <v>#REF!</v>
      </c>
      <c r="C24" s="17" t="s">
        <v>7</v>
      </c>
      <c r="D24" s="31">
        <v>15</v>
      </c>
      <c r="E24" s="21" t="s">
        <v>24</v>
      </c>
      <c r="F24" s="22">
        <v>705</v>
      </c>
      <c r="G24" s="22">
        <v>3615</v>
      </c>
      <c r="H24" s="22">
        <v>0</v>
      </c>
      <c r="I24" s="22">
        <v>0</v>
      </c>
      <c r="J24" s="30"/>
      <c r="K24" s="30"/>
      <c r="L24" s="23"/>
      <c r="M24" s="17"/>
      <c r="N24" s="17"/>
      <c r="O24" s="17"/>
      <c r="P24" s="17"/>
      <c r="Q24" s="17"/>
      <c r="R24" s="17"/>
      <c r="S24" s="17"/>
      <c r="T24" s="17"/>
    </row>
    <row r="25" spans="1:20" s="18" customFormat="1" ht="29.1" customHeight="1" x14ac:dyDescent="0.25">
      <c r="A25" s="19"/>
      <c r="B25" s="20" t="e">
        <f>#REF!</f>
        <v>#REF!</v>
      </c>
      <c r="C25" s="17" t="s">
        <v>5</v>
      </c>
      <c r="D25" s="31">
        <v>27400</v>
      </c>
      <c r="E25" s="21" t="s">
        <v>21</v>
      </c>
      <c r="F25" s="22">
        <v>14522</v>
      </c>
      <c r="G25" s="22">
        <v>10412</v>
      </c>
      <c r="H25" s="22">
        <v>0</v>
      </c>
      <c r="I25" s="22">
        <v>0</v>
      </c>
      <c r="J25" s="30"/>
      <c r="K25" s="30"/>
      <c r="L25" s="23"/>
      <c r="M25" s="17"/>
      <c r="N25" s="17"/>
      <c r="O25" s="17"/>
      <c r="P25" s="17"/>
      <c r="Q25" s="17"/>
      <c r="R25" s="17"/>
      <c r="S25" s="17"/>
      <c r="T25" s="17"/>
    </row>
    <row r="26" spans="1:20" s="17" customFormat="1" ht="29.1" customHeight="1" x14ac:dyDescent="0.25">
      <c r="A26" s="83"/>
      <c r="B26" s="59" t="s">
        <v>28</v>
      </c>
      <c r="C26" s="60" t="s">
        <v>23</v>
      </c>
      <c r="D26" s="66"/>
      <c r="E26" s="52"/>
      <c r="F26" s="63">
        <f>SUM(F17:F25)</f>
        <v>23502</v>
      </c>
      <c r="G26" s="63">
        <f>SUM(G17:G25)</f>
        <v>16365</v>
      </c>
      <c r="H26" s="63">
        <f>SUM(H17:H25)</f>
        <v>68.699999999999989</v>
      </c>
      <c r="I26" s="63">
        <f>SUM(I17:I25)</f>
        <v>382560</v>
      </c>
      <c r="J26" s="63">
        <f>SUM(F26:I26)</f>
        <v>422495.7</v>
      </c>
      <c r="K26" s="63"/>
      <c r="L26" s="64" t="s">
        <v>28</v>
      </c>
    </row>
    <row r="27" spans="1:20" s="34" customFormat="1" ht="29.1" customHeight="1" x14ac:dyDescent="0.25">
      <c r="A27" s="32"/>
      <c r="B27" s="11"/>
      <c r="C27" s="11"/>
      <c r="D27" s="33" t="s">
        <v>23</v>
      </c>
      <c r="E27" s="11"/>
      <c r="F27" s="35">
        <f>F13+F16+F26</f>
        <v>87436</v>
      </c>
      <c r="G27" s="35">
        <f>G13+G16+G26</f>
        <v>48827</v>
      </c>
      <c r="H27" s="35">
        <f>H13+H16+H26</f>
        <v>1035.6200000000001</v>
      </c>
      <c r="I27" s="35">
        <f>I13+I16+I26</f>
        <v>382560</v>
      </c>
      <c r="J27" s="35">
        <f>SUM(F27:I27)</f>
        <v>519858.62</v>
      </c>
      <c r="K27" s="36"/>
      <c r="L27" s="37" t="s">
        <v>23</v>
      </c>
      <c r="M27" s="11"/>
      <c r="N27" s="11"/>
      <c r="O27" s="11"/>
      <c r="P27" s="11"/>
      <c r="Q27" s="11"/>
      <c r="R27" s="11"/>
      <c r="S27" s="11"/>
      <c r="T27" s="11"/>
    </row>
    <row r="28" spans="1:20" s="17" customFormat="1" ht="29.1" customHeight="1" x14ac:dyDescent="0.25">
      <c r="A28" s="83"/>
      <c r="B28" s="59" t="s">
        <v>60</v>
      </c>
      <c r="C28" s="60" t="s">
        <v>61</v>
      </c>
      <c r="D28" s="59"/>
      <c r="E28" s="68"/>
      <c r="F28" s="71">
        <f>F27*0.07</f>
        <v>6120.52</v>
      </c>
      <c r="G28" s="71">
        <f>G27*0.07</f>
        <v>3417.8900000000003</v>
      </c>
      <c r="H28" s="71">
        <f>H27*0.07</f>
        <v>72.493400000000008</v>
      </c>
      <c r="I28" s="71">
        <f>I27*0.07</f>
        <v>26779.200000000004</v>
      </c>
      <c r="J28" s="72"/>
      <c r="K28" s="68"/>
      <c r="L28" s="64" t="s">
        <v>40</v>
      </c>
    </row>
    <row r="29" spans="1:20" s="34" customFormat="1" ht="29.1" customHeight="1" x14ac:dyDescent="0.25">
      <c r="A29" s="32"/>
      <c r="B29" s="11"/>
      <c r="C29" s="11"/>
      <c r="D29" s="33" t="s">
        <v>29</v>
      </c>
      <c r="E29" s="11"/>
      <c r="F29" s="35">
        <f>SUM(F27:F28)</f>
        <v>93556.52</v>
      </c>
      <c r="G29" s="35">
        <f t="shared" ref="G29:J29" si="0">SUM(G27:G28)</f>
        <v>52244.89</v>
      </c>
      <c r="H29" s="35">
        <f t="shared" si="0"/>
        <v>1108.1134000000002</v>
      </c>
      <c r="I29" s="35">
        <f t="shared" si="0"/>
        <v>409339.2</v>
      </c>
      <c r="J29" s="35">
        <f t="shared" si="0"/>
        <v>519858.62</v>
      </c>
      <c r="K29" s="36"/>
      <c r="L29" s="37" t="s">
        <v>29</v>
      </c>
      <c r="M29" s="11"/>
      <c r="N29" s="11"/>
      <c r="O29" s="11"/>
      <c r="P29" s="11"/>
      <c r="Q29" s="11"/>
      <c r="R29" s="11"/>
      <c r="S29" s="11"/>
      <c r="T29" s="11"/>
    </row>
    <row r="30" spans="1:20" s="18" customFormat="1" ht="29.1" customHeight="1" x14ac:dyDescent="0.25">
      <c r="A30" s="19"/>
      <c r="B30" s="11"/>
      <c r="C30" s="11"/>
      <c r="D30" s="33" t="s">
        <v>38</v>
      </c>
      <c r="E30" s="11"/>
      <c r="F30" s="38">
        <f>F29*0.05</f>
        <v>4677.826</v>
      </c>
      <c r="G30" s="38"/>
      <c r="H30" s="38">
        <f>H29*0.05</f>
        <v>55.405670000000015</v>
      </c>
      <c r="I30" s="38">
        <f>I29/2*0.05</f>
        <v>10233.480000000001</v>
      </c>
      <c r="J30" s="39"/>
      <c r="K30" s="11"/>
      <c r="L30" s="37" t="s">
        <v>41</v>
      </c>
      <c r="M30" s="17"/>
      <c r="N30" s="17"/>
      <c r="O30" s="17"/>
      <c r="P30" s="17"/>
      <c r="Q30" s="17"/>
      <c r="R30" s="17"/>
      <c r="S30" s="17"/>
      <c r="T30" s="17"/>
    </row>
    <row r="31" spans="1:20" s="18" customFormat="1" ht="29.1" customHeight="1" x14ac:dyDescent="0.25">
      <c r="A31" s="19"/>
      <c r="B31" s="11"/>
      <c r="C31" s="11"/>
      <c r="D31" s="33" t="s">
        <v>62</v>
      </c>
      <c r="E31" s="11"/>
      <c r="F31" s="38">
        <f>SUM(F29:F30)</f>
        <v>98234.346000000005</v>
      </c>
      <c r="G31" s="38">
        <f t="shared" ref="G31:I31" si="1">SUM(G29:G30)</f>
        <v>52244.89</v>
      </c>
      <c r="H31" s="38">
        <f t="shared" si="1"/>
        <v>1163.5190700000003</v>
      </c>
      <c r="I31" s="38">
        <f t="shared" si="1"/>
        <v>419572.68</v>
      </c>
      <c r="J31" s="39"/>
      <c r="K31" s="11"/>
      <c r="L31" s="37" t="s">
        <v>23</v>
      </c>
      <c r="M31" s="17"/>
      <c r="N31" s="17"/>
      <c r="O31" s="17"/>
      <c r="P31" s="17"/>
      <c r="Q31" s="17"/>
      <c r="R31" s="17"/>
      <c r="S31" s="17"/>
      <c r="T31" s="17"/>
    </row>
    <row r="32" spans="1:20" s="18" customFormat="1" ht="29.1" customHeight="1" x14ac:dyDescent="0.25">
      <c r="A32" s="19"/>
      <c r="B32" s="11"/>
      <c r="C32" s="11"/>
      <c r="D32" s="33" t="s">
        <v>30</v>
      </c>
      <c r="E32" s="11"/>
      <c r="F32" s="38">
        <f>F31*0.1</f>
        <v>9823.4346000000005</v>
      </c>
      <c r="G32" s="38">
        <v>26331.424559999999</v>
      </c>
      <c r="H32" s="38">
        <f>H31*0.1</f>
        <v>116.35190700000004</v>
      </c>
      <c r="I32" s="38">
        <f>I31*0.1</f>
        <v>41957.268000000004</v>
      </c>
      <c r="J32" s="39"/>
      <c r="K32" s="11"/>
      <c r="L32" s="37" t="s">
        <v>30</v>
      </c>
      <c r="M32" s="17"/>
      <c r="N32" s="17"/>
      <c r="O32" s="17"/>
      <c r="P32" s="17"/>
      <c r="Q32" s="17"/>
      <c r="R32" s="17"/>
      <c r="S32" s="17"/>
      <c r="T32" s="17"/>
    </row>
    <row r="33" spans="1:20" s="18" customFormat="1" ht="29.1" customHeight="1" x14ac:dyDescent="0.25">
      <c r="A33" s="19"/>
      <c r="B33" s="11"/>
      <c r="C33" s="11"/>
      <c r="D33" s="33" t="s">
        <v>63</v>
      </c>
      <c r="E33" s="11"/>
      <c r="F33" s="38">
        <f>SUM(F31:F32)</f>
        <v>108057.7806</v>
      </c>
      <c r="G33" s="38">
        <f>SUM(G31:G32)</f>
        <v>78576.314559999999</v>
      </c>
      <c r="H33" s="38">
        <f>SUM(H31:H32)</f>
        <v>1279.8709770000003</v>
      </c>
      <c r="I33" s="38">
        <f>SUM(I31:I32)</f>
        <v>461529.94799999997</v>
      </c>
      <c r="J33" s="35">
        <f>SUM(F33:I33)</f>
        <v>649443.91413699999</v>
      </c>
      <c r="K33" s="36"/>
      <c r="L33" s="37" t="s">
        <v>23</v>
      </c>
      <c r="M33" s="17"/>
      <c r="N33" s="17"/>
      <c r="O33" s="17"/>
      <c r="P33" s="17"/>
      <c r="Q33" s="17"/>
      <c r="R33" s="17"/>
      <c r="S33" s="17"/>
      <c r="T33" s="17"/>
    </row>
    <row r="34" spans="1:20" s="18" customFormat="1" ht="29.1" customHeight="1" x14ac:dyDescent="0.25">
      <c r="A34" s="19"/>
      <c r="B34" s="11"/>
      <c r="C34" s="11"/>
      <c r="D34" s="33" t="s">
        <v>39</v>
      </c>
      <c r="E34" s="11"/>
      <c r="F34" s="39"/>
      <c r="G34" s="40"/>
      <c r="H34" s="11"/>
      <c r="I34" s="39"/>
      <c r="J34" s="38">
        <f>J33*0.05</f>
        <v>32472.195706850001</v>
      </c>
      <c r="K34" s="41"/>
      <c r="L34" s="37" t="s">
        <v>31</v>
      </c>
      <c r="M34" s="17"/>
      <c r="N34" s="17"/>
      <c r="O34" s="17"/>
      <c r="P34" s="17"/>
      <c r="Q34" s="17"/>
      <c r="R34" s="17"/>
      <c r="S34" s="17"/>
      <c r="T34" s="17"/>
    </row>
    <row r="35" spans="1:20" s="18" customFormat="1" ht="29.1" customHeight="1" x14ac:dyDescent="0.25">
      <c r="A35" s="19"/>
      <c r="B35" s="11"/>
      <c r="C35" s="11"/>
      <c r="D35" s="33" t="s">
        <v>64</v>
      </c>
      <c r="E35" s="11"/>
      <c r="F35" s="11"/>
      <c r="G35" s="11"/>
      <c r="H35" s="11"/>
      <c r="I35" s="39"/>
      <c r="J35" s="35">
        <f>SUM(J33:J34)</f>
        <v>681916.10984385002</v>
      </c>
      <c r="K35" s="36"/>
      <c r="L35" s="37" t="s">
        <v>23</v>
      </c>
      <c r="M35" s="17"/>
      <c r="N35" s="17"/>
      <c r="O35" s="17"/>
      <c r="P35" s="17"/>
      <c r="Q35" s="17"/>
      <c r="R35" s="17"/>
      <c r="S35" s="17"/>
      <c r="T35" s="17"/>
    </row>
    <row r="36" spans="1:20" s="18" customFormat="1" ht="29.1" customHeight="1" x14ac:dyDescent="0.25">
      <c r="A36" s="19"/>
      <c r="B36" s="11"/>
      <c r="C36" s="11"/>
      <c r="D36" s="33" t="s">
        <v>56</v>
      </c>
      <c r="E36" s="42"/>
      <c r="F36" s="11"/>
      <c r="G36" s="42"/>
      <c r="H36" s="42"/>
      <c r="I36" s="39"/>
      <c r="J36" s="38">
        <f>(J35/1000)*12*1.1</f>
        <v>9001.2926499388213</v>
      </c>
      <c r="K36" s="41"/>
      <c r="L36" s="37" t="s">
        <v>32</v>
      </c>
      <c r="M36" s="17"/>
      <c r="N36" s="17"/>
      <c r="O36" s="17"/>
      <c r="P36" s="17"/>
      <c r="Q36" s="17"/>
      <c r="R36" s="17"/>
      <c r="S36" s="17"/>
      <c r="T36" s="17"/>
    </row>
    <row r="37" spans="1:20" s="18" customFormat="1" ht="29.1" customHeight="1" x14ac:dyDescent="0.25">
      <c r="A37" s="19"/>
      <c r="B37" s="11"/>
      <c r="C37" s="11"/>
      <c r="D37" s="33" t="s">
        <v>65</v>
      </c>
      <c r="E37" s="11"/>
      <c r="F37" s="42"/>
      <c r="G37" s="42"/>
      <c r="H37" s="42"/>
      <c r="I37" s="39"/>
      <c r="J37" s="35">
        <f>SUM(J35:J36)</f>
        <v>690917.40249378886</v>
      </c>
      <c r="K37" s="36"/>
      <c r="L37" s="37" t="s">
        <v>23</v>
      </c>
    </row>
    <row r="38" spans="1:20" s="18" customFormat="1" ht="29.1" customHeight="1" x14ac:dyDescent="0.25">
      <c r="A38" s="19"/>
      <c r="B38" s="11"/>
      <c r="C38" s="11"/>
      <c r="D38" s="33" t="s">
        <v>55</v>
      </c>
      <c r="E38" s="11"/>
      <c r="F38" s="42"/>
      <c r="G38" s="84">
        <v>114.2</v>
      </c>
      <c r="H38" s="17"/>
      <c r="I38" s="39"/>
      <c r="J38" s="38">
        <f>(J37)*((G38/100)-1)</f>
        <v>98110.271154118105</v>
      </c>
      <c r="K38" s="41"/>
      <c r="L38" s="37" t="s">
        <v>33</v>
      </c>
    </row>
    <row r="39" spans="1:20" s="18" customFormat="1" ht="29.1" customHeight="1" x14ac:dyDescent="0.25">
      <c r="A39" s="43"/>
      <c r="B39" s="44"/>
      <c r="C39" s="44"/>
      <c r="D39" s="67" t="s">
        <v>34</v>
      </c>
      <c r="E39" s="68"/>
      <c r="F39" s="69"/>
      <c r="G39" s="69"/>
      <c r="H39" s="69"/>
      <c r="I39" s="69"/>
      <c r="J39" s="70">
        <f>SUM(J37:J38)</f>
        <v>789027.67364790698</v>
      </c>
      <c r="K39" s="70"/>
      <c r="L39" s="64" t="s">
        <v>34</v>
      </c>
    </row>
    <row r="40" spans="1:20" x14ac:dyDescent="0.3">
      <c r="E40" s="46"/>
      <c r="F40" s="47"/>
      <c r="G40" s="47"/>
      <c r="H40" s="47"/>
    </row>
    <row r="41" spans="1:20" x14ac:dyDescent="0.3">
      <c r="E41" s="46"/>
      <c r="F41" s="47"/>
      <c r="G41" s="47"/>
      <c r="H41" s="47"/>
    </row>
    <row r="42" spans="1:20" x14ac:dyDescent="0.3">
      <c r="E42" s="46"/>
      <c r="F42" s="47"/>
      <c r="G42" s="47"/>
      <c r="H42" s="47"/>
    </row>
    <row r="43" spans="1:20" x14ac:dyDescent="0.3">
      <c r="E43" s="46"/>
      <c r="F43" s="47"/>
      <c r="G43" s="47"/>
      <c r="H43" s="47"/>
    </row>
    <row r="44" spans="1:20" x14ac:dyDescent="0.3">
      <c r="E44" s="46"/>
      <c r="F44" s="47"/>
      <c r="G44" s="47"/>
      <c r="H44" s="47"/>
    </row>
    <row r="45" spans="1:20" x14ac:dyDescent="0.3">
      <c r="E45" s="46"/>
      <c r="F45" s="47"/>
      <c r="G45" s="47"/>
      <c r="H45" s="47"/>
    </row>
    <row r="46" spans="1:20" x14ac:dyDescent="0.3">
      <c r="E46" s="46"/>
      <c r="F46" s="47"/>
      <c r="G46" s="47"/>
      <c r="H46" s="47"/>
    </row>
    <row r="47" spans="1:20" x14ac:dyDescent="0.3">
      <c r="E47" s="46"/>
      <c r="F47" s="47"/>
      <c r="G47" s="47"/>
      <c r="H47" s="47"/>
    </row>
    <row r="48" spans="1:20" x14ac:dyDescent="0.3">
      <c r="E48" s="46"/>
      <c r="F48" s="47"/>
      <c r="G48" s="47"/>
      <c r="H48" s="47"/>
    </row>
    <row r="49" spans="5:8" x14ac:dyDescent="0.3">
      <c r="E49" s="46"/>
      <c r="F49" s="47"/>
      <c r="G49" s="47"/>
      <c r="H49" s="47"/>
    </row>
    <row r="50" spans="5:8" x14ac:dyDescent="0.3">
      <c r="E50" s="46"/>
      <c r="F50" s="47"/>
      <c r="G50" s="47"/>
      <c r="H50" s="47"/>
    </row>
  </sheetData>
  <phoneticPr fontId="3" type="noConversion"/>
  <printOptions horizontalCentered="1"/>
  <pageMargins left="0.25" right="0.25" top="0.25" bottom="0.25" header="0.25" footer="0.2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0"/>
  <sheetViews>
    <sheetView zoomScale="53" zoomScaleNormal="53" workbookViewId="0">
      <selection activeCell="G32" sqref="G32"/>
    </sheetView>
  </sheetViews>
  <sheetFormatPr defaultRowHeight="20.25" x14ac:dyDescent="0.3"/>
  <cols>
    <col min="1" max="1" width="2.7109375" style="45" customWidth="1"/>
    <col min="2" max="2" width="23.85546875" style="45" customWidth="1"/>
    <col min="3" max="3" width="51.5703125" style="45" customWidth="1"/>
    <col min="4" max="4" width="10.85546875" style="45" customWidth="1"/>
    <col min="5" max="5" width="13.85546875" style="45" customWidth="1"/>
    <col min="6" max="6" width="17.7109375" style="45" customWidth="1"/>
    <col min="7" max="7" width="24.28515625" style="45" customWidth="1"/>
    <col min="8" max="8" width="20.140625" style="45" customWidth="1"/>
    <col min="9" max="9" width="20.42578125" style="45" customWidth="1"/>
    <col min="10" max="10" width="26.85546875" style="45" customWidth="1"/>
    <col min="11" max="11" width="6.7109375" style="45" customWidth="1"/>
    <col min="12" max="12" width="42.140625" style="45" customWidth="1"/>
    <col min="13" max="13" width="14.5703125" style="45" customWidth="1"/>
    <col min="14" max="14" width="16" style="45" customWidth="1"/>
    <col min="15" max="16384" width="9.140625" style="45"/>
  </cols>
  <sheetData>
    <row r="1" spans="1:20" s="11" customFormat="1" ht="29.1" customHeight="1" x14ac:dyDescent="0.25">
      <c r="A1" s="81"/>
      <c r="B1" s="75" t="s">
        <v>57</v>
      </c>
      <c r="C1" s="2"/>
      <c r="D1" s="3" t="s">
        <v>58</v>
      </c>
      <c r="E1" s="4"/>
      <c r="F1" s="5"/>
      <c r="G1" s="4"/>
      <c r="H1" s="6"/>
      <c r="I1" s="6"/>
      <c r="J1" s="6"/>
      <c r="K1" s="7"/>
      <c r="L1" s="8"/>
      <c r="M1" s="9"/>
      <c r="N1" s="10"/>
    </row>
    <row r="2" spans="1:20" s="11" customFormat="1" ht="29.1" customHeight="1" x14ac:dyDescent="0.25">
      <c r="A2" s="48"/>
      <c r="B2" s="49" t="s">
        <v>9</v>
      </c>
      <c r="C2" s="50" t="s">
        <v>10</v>
      </c>
      <c r="D2" s="51"/>
      <c r="E2" s="52"/>
      <c r="F2" s="53"/>
      <c r="G2" s="52"/>
      <c r="H2" s="54"/>
      <c r="I2" s="73">
        <v>44197</v>
      </c>
      <c r="J2" s="55" t="s">
        <v>1</v>
      </c>
      <c r="K2" s="56"/>
      <c r="L2" s="57"/>
      <c r="M2" s="9"/>
      <c r="N2" s="10"/>
    </row>
    <row r="3" spans="1:20" s="18" customFormat="1" ht="29.1" customHeight="1" x14ac:dyDescent="0.25">
      <c r="A3" s="43"/>
      <c r="B3" s="76" t="s">
        <v>11</v>
      </c>
      <c r="C3" s="13" t="s">
        <v>12</v>
      </c>
      <c r="D3" s="1" t="s">
        <v>13</v>
      </c>
      <c r="E3" s="4" t="s">
        <v>14</v>
      </c>
      <c r="F3" s="14" t="s">
        <v>15</v>
      </c>
      <c r="G3" s="14" t="s">
        <v>16</v>
      </c>
      <c r="H3" s="14" t="s">
        <v>17</v>
      </c>
      <c r="I3" s="14" t="s">
        <v>59</v>
      </c>
      <c r="J3" s="14" t="s">
        <v>42</v>
      </c>
      <c r="K3" s="15"/>
      <c r="L3" s="16"/>
      <c r="M3" s="17"/>
      <c r="N3" s="17"/>
      <c r="O3" s="17"/>
      <c r="P3" s="17"/>
      <c r="Q3" s="17"/>
      <c r="R3" s="17"/>
      <c r="S3" s="17"/>
      <c r="T3" s="17"/>
    </row>
    <row r="4" spans="1:20" s="18" customFormat="1" ht="29.1" customHeight="1" x14ac:dyDescent="0.25">
      <c r="A4" s="19"/>
      <c r="B4" s="20" t="e">
        <f>#REF!</f>
        <v>#REF!</v>
      </c>
      <c r="C4" s="17" t="s">
        <v>43</v>
      </c>
      <c r="D4" s="20">
        <v>15</v>
      </c>
      <c r="E4" s="21" t="s">
        <v>18</v>
      </c>
      <c r="F4" s="22">
        <v>2625</v>
      </c>
      <c r="G4" s="22">
        <v>1830</v>
      </c>
      <c r="H4" s="22">
        <v>8.4</v>
      </c>
      <c r="I4" s="22">
        <v>0</v>
      </c>
      <c r="J4" s="22"/>
      <c r="K4" s="22"/>
      <c r="L4" s="23"/>
    </row>
    <row r="5" spans="1:20" s="18" customFormat="1" ht="29.1" customHeight="1" x14ac:dyDescent="0.25">
      <c r="A5" s="19"/>
      <c r="B5" s="20" t="e">
        <f>#REF!</f>
        <v>#REF!</v>
      </c>
      <c r="C5" s="17" t="s">
        <v>44</v>
      </c>
      <c r="D5" s="20">
        <v>34</v>
      </c>
      <c r="E5" s="21" t="s">
        <v>18</v>
      </c>
      <c r="F5" s="22">
        <v>5644</v>
      </c>
      <c r="G5" s="22">
        <v>3315</v>
      </c>
      <c r="H5" s="22">
        <v>15.3</v>
      </c>
      <c r="I5" s="22">
        <v>0</v>
      </c>
      <c r="J5" s="22"/>
      <c r="K5" s="22"/>
      <c r="L5" s="23"/>
      <c r="M5" s="24"/>
      <c r="N5" s="25"/>
    </row>
    <row r="6" spans="1:20" s="18" customFormat="1" ht="29.1" customHeight="1" x14ac:dyDescent="0.25">
      <c r="A6" s="19"/>
      <c r="B6" s="20" t="e">
        <f>#REF!</f>
        <v>#REF!</v>
      </c>
      <c r="C6" s="17" t="s">
        <v>45</v>
      </c>
      <c r="D6" s="20">
        <v>500</v>
      </c>
      <c r="E6" s="21" t="s">
        <v>19</v>
      </c>
      <c r="F6" s="22">
        <v>225</v>
      </c>
      <c r="G6" s="22">
        <v>1390</v>
      </c>
      <c r="H6" s="22">
        <v>0</v>
      </c>
      <c r="I6" s="22">
        <v>0</v>
      </c>
      <c r="J6" s="22"/>
      <c r="K6" s="22"/>
      <c r="L6" s="23"/>
      <c r="M6" s="24"/>
      <c r="N6" s="26"/>
    </row>
    <row r="7" spans="1:20" s="18" customFormat="1" ht="29.1" customHeight="1" x14ac:dyDescent="0.25">
      <c r="A7" s="19"/>
      <c r="B7" s="20" t="e">
        <f>#REF!</f>
        <v>#REF!</v>
      </c>
      <c r="C7" s="17" t="s">
        <v>46</v>
      </c>
      <c r="D7" s="20">
        <v>150</v>
      </c>
      <c r="E7" s="21" t="s">
        <v>20</v>
      </c>
      <c r="F7" s="22">
        <v>3150</v>
      </c>
      <c r="G7" s="22">
        <v>4575</v>
      </c>
      <c r="H7" s="22">
        <v>0</v>
      </c>
      <c r="I7" s="22">
        <v>0</v>
      </c>
      <c r="J7" s="22"/>
      <c r="K7" s="22"/>
      <c r="L7" s="23"/>
      <c r="M7" s="24"/>
      <c r="N7" s="26"/>
    </row>
    <row r="8" spans="1:20" s="18" customFormat="1" ht="29.1" customHeight="1" x14ac:dyDescent="0.25">
      <c r="A8" s="19"/>
      <c r="B8" s="20" t="e">
        <f>#REF!</f>
        <v>#REF!</v>
      </c>
      <c r="C8" s="17" t="s">
        <v>4</v>
      </c>
      <c r="D8" s="20">
        <v>278</v>
      </c>
      <c r="E8" s="21" t="s">
        <v>18</v>
      </c>
      <c r="F8" s="22">
        <v>35862</v>
      </c>
      <c r="G8" s="22">
        <v>0</v>
      </c>
      <c r="H8" s="22">
        <v>0</v>
      </c>
      <c r="I8" s="22">
        <v>0</v>
      </c>
      <c r="J8" s="22"/>
      <c r="K8" s="22"/>
      <c r="L8" s="23"/>
      <c r="M8" s="24"/>
      <c r="N8" s="25"/>
    </row>
    <row r="9" spans="1:20" s="18" customFormat="1" ht="29.1" customHeight="1" x14ac:dyDescent="0.25">
      <c r="A9" s="19"/>
      <c r="B9" s="20" t="e">
        <f>#REF!</f>
        <v>#REF!</v>
      </c>
      <c r="C9" s="17" t="s">
        <v>48</v>
      </c>
      <c r="D9" s="20">
        <v>278</v>
      </c>
      <c r="E9" s="21" t="s">
        <v>18</v>
      </c>
      <c r="F9" s="22">
        <v>0</v>
      </c>
      <c r="G9" s="22">
        <v>5560</v>
      </c>
      <c r="H9" s="22">
        <v>136.22</v>
      </c>
      <c r="I9" s="22">
        <v>0</v>
      </c>
      <c r="J9" s="22"/>
      <c r="K9" s="22"/>
      <c r="L9" s="23"/>
    </row>
    <row r="10" spans="1:20" s="18" customFormat="1" ht="29.1" customHeight="1" x14ac:dyDescent="0.25">
      <c r="A10" s="19"/>
      <c r="B10" s="20" t="e">
        <f>#REF!</f>
        <v>#REF!</v>
      </c>
      <c r="C10" s="17" t="s">
        <v>47</v>
      </c>
      <c r="D10" s="27">
        <v>15000</v>
      </c>
      <c r="E10" s="21" t="s">
        <v>21</v>
      </c>
      <c r="F10" s="22">
        <v>0</v>
      </c>
      <c r="G10" s="22">
        <v>10350</v>
      </c>
      <c r="H10" s="22">
        <v>750</v>
      </c>
      <c r="I10" s="22">
        <v>0</v>
      </c>
      <c r="J10" s="22"/>
      <c r="K10" s="22"/>
      <c r="L10" s="23"/>
    </row>
    <row r="11" spans="1:20" s="18" customFormat="1" ht="29.1" customHeight="1" x14ac:dyDescent="0.25">
      <c r="A11" s="19"/>
      <c r="B11" s="20" t="e">
        <f>#REF!</f>
        <v>#REF!</v>
      </c>
      <c r="C11" s="17" t="s">
        <v>49</v>
      </c>
      <c r="D11" s="20">
        <v>950</v>
      </c>
      <c r="E11" s="21" t="s">
        <v>19</v>
      </c>
      <c r="F11" s="22">
        <v>38</v>
      </c>
      <c r="G11" s="22">
        <v>437</v>
      </c>
      <c r="H11" s="22">
        <v>57</v>
      </c>
      <c r="I11" s="22">
        <v>0</v>
      </c>
      <c r="J11" s="22"/>
      <c r="K11" s="22"/>
      <c r="L11" s="23"/>
    </row>
    <row r="12" spans="1:20" s="18" customFormat="1" ht="29.1" customHeight="1" x14ac:dyDescent="0.25">
      <c r="A12" s="19"/>
      <c r="B12" s="20" t="e">
        <f>#REF!</f>
        <v>#REF!</v>
      </c>
      <c r="C12" s="17" t="s">
        <v>50</v>
      </c>
      <c r="D12" s="20">
        <v>150</v>
      </c>
      <c r="E12" s="21" t="s">
        <v>20</v>
      </c>
      <c r="F12" s="22">
        <v>1830</v>
      </c>
      <c r="G12" s="22">
        <v>1125</v>
      </c>
      <c r="H12" s="22">
        <v>0</v>
      </c>
      <c r="I12" s="22">
        <v>0</v>
      </c>
      <c r="J12" s="22"/>
      <c r="K12" s="22"/>
      <c r="L12" s="23"/>
    </row>
    <row r="13" spans="1:20" s="28" customFormat="1" ht="29.1" customHeight="1" x14ac:dyDescent="0.25">
      <c r="A13" s="58"/>
      <c r="B13" s="59" t="s">
        <v>22</v>
      </c>
      <c r="C13" s="60" t="s">
        <v>23</v>
      </c>
      <c r="D13" s="61"/>
      <c r="E13" s="62"/>
      <c r="F13" s="63">
        <f>SUM(F4:F12)</f>
        <v>49374</v>
      </c>
      <c r="G13" s="63">
        <f>SUM(G4:G12)</f>
        <v>28582</v>
      </c>
      <c r="H13" s="63">
        <f>SUM(H4:H12)</f>
        <v>966.92000000000007</v>
      </c>
      <c r="I13" s="63">
        <f>SUM(I4:I12)</f>
        <v>0</v>
      </c>
      <c r="J13" s="63">
        <f>SUM(F13:I13)</f>
        <v>78922.92</v>
      </c>
      <c r="K13" s="63"/>
      <c r="L13" s="64" t="s">
        <v>22</v>
      </c>
    </row>
    <row r="14" spans="1:20" s="18" customFormat="1" ht="29.1" customHeight="1" x14ac:dyDescent="0.25">
      <c r="A14" s="19"/>
      <c r="B14" s="20" t="e">
        <f>#REF!</f>
        <v>#REF!</v>
      </c>
      <c r="C14" s="17" t="s">
        <v>51</v>
      </c>
      <c r="D14" s="29">
        <v>8</v>
      </c>
      <c r="E14" s="21" t="s">
        <v>24</v>
      </c>
      <c r="F14" s="22">
        <v>9800</v>
      </c>
      <c r="G14" s="22">
        <v>3880</v>
      </c>
      <c r="H14" s="22">
        <v>0</v>
      </c>
      <c r="I14" s="22">
        <v>0</v>
      </c>
      <c r="J14" s="30"/>
      <c r="K14" s="30"/>
      <c r="L14" s="23"/>
      <c r="M14" s="17"/>
      <c r="N14" s="17"/>
      <c r="O14" s="17"/>
      <c r="P14" s="17"/>
      <c r="Q14" s="17"/>
      <c r="R14" s="17"/>
      <c r="S14" s="17"/>
      <c r="T14" s="17"/>
    </row>
    <row r="15" spans="1:20" s="18" customFormat="1" ht="29.1" customHeight="1" x14ac:dyDescent="0.25">
      <c r="A15" s="19"/>
      <c r="B15" s="20" t="e">
        <f>#REF!</f>
        <v>#REF!</v>
      </c>
      <c r="C15" s="17" t="s">
        <v>54</v>
      </c>
      <c r="D15" s="29">
        <v>800</v>
      </c>
      <c r="E15" s="21" t="s">
        <v>21</v>
      </c>
      <c r="F15" s="22">
        <v>4760</v>
      </c>
      <c r="G15" s="22">
        <v>0</v>
      </c>
      <c r="H15" s="22">
        <v>0</v>
      </c>
      <c r="I15" s="22">
        <v>0</v>
      </c>
      <c r="J15" s="30"/>
      <c r="K15" s="30"/>
      <c r="L15" s="23"/>
      <c r="M15" s="17"/>
      <c r="N15" s="17"/>
      <c r="O15" s="17"/>
      <c r="P15" s="17"/>
      <c r="Q15" s="17"/>
      <c r="R15" s="17"/>
      <c r="S15" s="17"/>
      <c r="T15" s="17"/>
    </row>
    <row r="16" spans="1:20" s="17" customFormat="1" ht="29.1" customHeight="1" x14ac:dyDescent="0.25">
      <c r="A16" s="58"/>
      <c r="B16" s="59" t="s">
        <v>25</v>
      </c>
      <c r="C16" s="60" t="s">
        <v>23</v>
      </c>
      <c r="D16" s="65"/>
      <c r="E16" s="62"/>
      <c r="F16" s="63">
        <f>SUM(F14:F15)</f>
        <v>14560</v>
      </c>
      <c r="G16" s="63">
        <f>SUM(G14:G15)</f>
        <v>3880</v>
      </c>
      <c r="H16" s="63">
        <f>SUM(H14:H15)</f>
        <v>0</v>
      </c>
      <c r="I16" s="63">
        <f>SUM(I14:I15)</f>
        <v>0</v>
      </c>
      <c r="J16" s="63">
        <f>SUM(F16:I16)</f>
        <v>18440</v>
      </c>
      <c r="K16" s="63"/>
      <c r="L16" s="64" t="s">
        <v>25</v>
      </c>
    </row>
    <row r="17" spans="1:20" s="18" customFormat="1" ht="29.1" customHeight="1" x14ac:dyDescent="0.25">
      <c r="A17" s="19"/>
      <c r="B17" s="20" t="e">
        <f>#REF!</f>
        <v>#REF!</v>
      </c>
      <c r="C17" s="17" t="s">
        <v>52</v>
      </c>
      <c r="D17" s="31">
        <v>15000</v>
      </c>
      <c r="E17" s="21" t="s">
        <v>26</v>
      </c>
      <c r="F17" s="22">
        <v>0</v>
      </c>
      <c r="G17" s="22">
        <v>0</v>
      </c>
      <c r="H17" s="22">
        <v>0</v>
      </c>
      <c r="I17" s="22">
        <v>375000</v>
      </c>
      <c r="J17" s="30"/>
      <c r="K17" s="30"/>
      <c r="L17" s="23"/>
      <c r="M17" s="17"/>
      <c r="N17" s="17"/>
      <c r="O17" s="17"/>
      <c r="P17" s="17"/>
      <c r="Q17" s="17"/>
      <c r="R17" s="17"/>
      <c r="S17" s="17"/>
      <c r="T17" s="17"/>
    </row>
    <row r="18" spans="1:20" s="18" customFormat="1" ht="29.1" customHeight="1" x14ac:dyDescent="0.25">
      <c r="A18" s="19"/>
      <c r="B18" s="20" t="e">
        <f>#REF!</f>
        <v>#REF!</v>
      </c>
      <c r="C18" s="17" t="s">
        <v>35</v>
      </c>
      <c r="D18" s="31">
        <v>4</v>
      </c>
      <c r="E18" s="21" t="s">
        <v>27</v>
      </c>
      <c r="F18" s="22">
        <v>0</v>
      </c>
      <c r="G18" s="22">
        <v>0</v>
      </c>
      <c r="H18" s="22">
        <v>0</v>
      </c>
      <c r="I18" s="22">
        <v>2360</v>
      </c>
      <c r="J18" s="30"/>
      <c r="K18" s="30"/>
      <c r="L18" s="23"/>
      <c r="M18" s="17"/>
      <c r="N18" s="17"/>
      <c r="O18" s="17"/>
      <c r="P18" s="17"/>
      <c r="Q18" s="17"/>
      <c r="R18" s="17"/>
      <c r="S18" s="17"/>
      <c r="T18" s="17"/>
    </row>
    <row r="19" spans="1:20" s="18" customFormat="1" ht="29.1" customHeight="1" x14ac:dyDescent="0.25">
      <c r="A19" s="19"/>
      <c r="B19" s="20" t="e">
        <f>#REF!</f>
        <v>#REF!</v>
      </c>
      <c r="C19" s="17" t="s">
        <v>36</v>
      </c>
      <c r="D19" s="31">
        <v>8</v>
      </c>
      <c r="E19" s="21" t="s">
        <v>27</v>
      </c>
      <c r="F19" s="22">
        <v>0</v>
      </c>
      <c r="G19" s="22">
        <v>0</v>
      </c>
      <c r="H19" s="22">
        <v>0</v>
      </c>
      <c r="I19" s="22">
        <v>9400</v>
      </c>
      <c r="J19" s="30"/>
      <c r="K19" s="30"/>
      <c r="L19" s="23"/>
      <c r="M19" s="17"/>
      <c r="N19" s="17"/>
      <c r="O19" s="17"/>
      <c r="P19" s="17"/>
      <c r="Q19" s="17"/>
      <c r="R19" s="17"/>
      <c r="S19" s="17"/>
      <c r="T19" s="17"/>
    </row>
    <row r="20" spans="1:20" s="18" customFormat="1" ht="29.1" customHeight="1" x14ac:dyDescent="0.25">
      <c r="A20" s="19"/>
      <c r="B20" s="20" t="e">
        <f>#REF!</f>
        <v>#REF!</v>
      </c>
      <c r="C20" s="17" t="s">
        <v>37</v>
      </c>
      <c r="D20" s="31">
        <v>6</v>
      </c>
      <c r="E20" s="21" t="s">
        <v>27</v>
      </c>
      <c r="F20" s="22">
        <v>0</v>
      </c>
      <c r="G20" s="22">
        <v>0</v>
      </c>
      <c r="H20" s="22">
        <v>0</v>
      </c>
      <c r="I20" s="22">
        <v>3420</v>
      </c>
      <c r="J20" s="30"/>
      <c r="K20" s="30"/>
      <c r="L20" s="23"/>
      <c r="M20" s="17"/>
      <c r="N20" s="17"/>
      <c r="O20" s="17"/>
      <c r="P20" s="17"/>
      <c r="Q20" s="17"/>
      <c r="R20" s="17"/>
      <c r="S20" s="17"/>
      <c r="T20" s="17"/>
    </row>
    <row r="21" spans="1:20" s="18" customFormat="1" ht="29.1" customHeight="1" x14ac:dyDescent="0.25">
      <c r="A21" s="19"/>
      <c r="B21" s="20" t="e">
        <f>#REF!</f>
        <v>#REF!</v>
      </c>
      <c r="C21" s="17" t="s">
        <v>8</v>
      </c>
      <c r="D21" s="31">
        <v>4</v>
      </c>
      <c r="E21" s="21" t="s">
        <v>27</v>
      </c>
      <c r="F21" s="22">
        <v>2740</v>
      </c>
      <c r="G21" s="22">
        <v>772</v>
      </c>
      <c r="H21" s="22">
        <v>0</v>
      </c>
      <c r="I21" s="22">
        <v>0</v>
      </c>
      <c r="J21" s="30"/>
      <c r="K21" s="30"/>
      <c r="L21" s="23"/>
      <c r="M21" s="17"/>
      <c r="N21" s="17"/>
      <c r="O21" s="17"/>
      <c r="P21" s="17"/>
      <c r="Q21" s="17"/>
      <c r="R21" s="17"/>
      <c r="S21" s="17"/>
      <c r="T21" s="17"/>
    </row>
    <row r="22" spans="1:20" s="18" customFormat="1" ht="29.1" customHeight="1" x14ac:dyDescent="0.25">
      <c r="A22" s="19"/>
      <c r="B22" s="20" t="e">
        <f>#REF!</f>
        <v>#REF!</v>
      </c>
      <c r="C22" s="17" t="s">
        <v>53</v>
      </c>
      <c r="D22" s="31">
        <v>6</v>
      </c>
      <c r="E22" s="21" t="s">
        <v>27</v>
      </c>
      <c r="F22" s="22">
        <v>2940</v>
      </c>
      <c r="G22" s="22">
        <v>660</v>
      </c>
      <c r="H22" s="22">
        <v>68.699999999999989</v>
      </c>
      <c r="I22" s="22">
        <v>0</v>
      </c>
      <c r="J22" s="30"/>
      <c r="K22" s="30"/>
      <c r="L22" s="23"/>
      <c r="M22" s="17"/>
      <c r="N22" s="17"/>
      <c r="O22" s="17"/>
      <c r="P22" s="17"/>
      <c r="Q22" s="17"/>
      <c r="R22" s="17"/>
      <c r="S22" s="17"/>
      <c r="T22" s="17"/>
    </row>
    <row r="23" spans="1:20" s="18" customFormat="1" ht="29.1" customHeight="1" x14ac:dyDescent="0.25">
      <c r="A23" s="19"/>
      <c r="B23" s="20" t="e">
        <f>#REF!</f>
        <v>#REF!</v>
      </c>
      <c r="C23" s="17" t="s">
        <v>6</v>
      </c>
      <c r="D23" s="31">
        <v>300</v>
      </c>
      <c r="E23" s="21" t="s">
        <v>19</v>
      </c>
      <c r="F23" s="22">
        <v>2595</v>
      </c>
      <c r="G23" s="22">
        <v>906</v>
      </c>
      <c r="H23" s="22">
        <v>0</v>
      </c>
      <c r="I23" s="22">
        <v>0</v>
      </c>
      <c r="J23" s="30"/>
      <c r="K23" s="30"/>
      <c r="L23" s="23"/>
      <c r="M23" s="17"/>
      <c r="N23" s="17"/>
      <c r="O23" s="17"/>
      <c r="P23" s="17"/>
      <c r="Q23" s="17"/>
      <c r="R23" s="17"/>
      <c r="S23" s="17"/>
      <c r="T23" s="17"/>
    </row>
    <row r="24" spans="1:20" s="18" customFormat="1" ht="29.1" customHeight="1" x14ac:dyDescent="0.25">
      <c r="A24" s="19"/>
      <c r="B24" s="20" t="e">
        <f>#REF!</f>
        <v>#REF!</v>
      </c>
      <c r="C24" s="17" t="s">
        <v>7</v>
      </c>
      <c r="D24" s="31">
        <v>15</v>
      </c>
      <c r="E24" s="21" t="s">
        <v>24</v>
      </c>
      <c r="F24" s="22">
        <v>705</v>
      </c>
      <c r="G24" s="22">
        <v>3615</v>
      </c>
      <c r="H24" s="22">
        <v>0</v>
      </c>
      <c r="I24" s="22">
        <v>0</v>
      </c>
      <c r="J24" s="30"/>
      <c r="K24" s="30"/>
      <c r="L24" s="23"/>
      <c r="M24" s="17"/>
      <c r="N24" s="17"/>
      <c r="O24" s="17"/>
      <c r="P24" s="17"/>
      <c r="Q24" s="17"/>
      <c r="R24" s="17"/>
      <c r="S24" s="17"/>
      <c r="T24" s="17"/>
    </row>
    <row r="25" spans="1:20" s="18" customFormat="1" ht="29.1" customHeight="1" x14ac:dyDescent="0.25">
      <c r="A25" s="19"/>
      <c r="B25" s="20" t="e">
        <f>#REF!</f>
        <v>#REF!</v>
      </c>
      <c r="C25" s="17" t="s">
        <v>5</v>
      </c>
      <c r="D25" s="31">
        <v>27400</v>
      </c>
      <c r="E25" s="21" t="s">
        <v>21</v>
      </c>
      <c r="F25" s="22">
        <v>14522</v>
      </c>
      <c r="G25" s="22">
        <v>10412</v>
      </c>
      <c r="H25" s="22">
        <v>0</v>
      </c>
      <c r="I25" s="22">
        <v>0</v>
      </c>
      <c r="J25" s="30"/>
      <c r="K25" s="30"/>
      <c r="L25" s="23"/>
      <c r="M25" s="17"/>
      <c r="N25" s="17"/>
      <c r="O25" s="17"/>
      <c r="P25" s="17"/>
      <c r="Q25" s="17"/>
      <c r="R25" s="17"/>
      <c r="S25" s="17"/>
      <c r="T25" s="17"/>
    </row>
    <row r="26" spans="1:20" s="17" customFormat="1" ht="29.1" customHeight="1" x14ac:dyDescent="0.25">
      <c r="A26" s="58"/>
      <c r="B26" s="59" t="s">
        <v>28</v>
      </c>
      <c r="C26" s="60" t="s">
        <v>23</v>
      </c>
      <c r="D26" s="66"/>
      <c r="E26" s="52"/>
      <c r="F26" s="63">
        <f>SUM(F17:F25)</f>
        <v>23502</v>
      </c>
      <c r="G26" s="63">
        <f>SUM(G17:G25)</f>
        <v>16365</v>
      </c>
      <c r="H26" s="63">
        <f>SUM(H17:H25)</f>
        <v>68.699999999999989</v>
      </c>
      <c r="I26" s="63">
        <f>SUM(I17:I25)</f>
        <v>390180</v>
      </c>
      <c r="J26" s="63">
        <f>SUM(F26:I26)</f>
        <v>430115.7</v>
      </c>
      <c r="K26" s="63"/>
      <c r="L26" s="64" t="s">
        <v>28</v>
      </c>
    </row>
    <row r="27" spans="1:20" s="34" customFormat="1" ht="29.1" customHeight="1" x14ac:dyDescent="0.25">
      <c r="A27" s="32"/>
      <c r="B27" s="11"/>
      <c r="C27" s="11"/>
      <c r="D27" s="33" t="s">
        <v>23</v>
      </c>
      <c r="E27" s="11"/>
      <c r="F27" s="35">
        <f>F13+F16+F26</f>
        <v>87436</v>
      </c>
      <c r="G27" s="35">
        <f>G13+G16+G26</f>
        <v>48827</v>
      </c>
      <c r="H27" s="35">
        <f>H13+H16+H26</f>
        <v>1035.6200000000001</v>
      </c>
      <c r="I27" s="35">
        <f>I13+I16+I26</f>
        <v>390180</v>
      </c>
      <c r="J27" s="35">
        <f>SUM(F27:I27)</f>
        <v>527478.62</v>
      </c>
      <c r="K27" s="36"/>
      <c r="L27" s="37" t="s">
        <v>23</v>
      </c>
      <c r="M27" s="11"/>
      <c r="N27" s="11"/>
      <c r="O27" s="11"/>
      <c r="P27" s="11"/>
      <c r="Q27" s="11"/>
      <c r="R27" s="11"/>
      <c r="S27" s="11"/>
      <c r="T27" s="11"/>
    </row>
    <row r="28" spans="1:20" s="17" customFormat="1" ht="29.1" customHeight="1" x14ac:dyDescent="0.25">
      <c r="A28" s="67"/>
      <c r="B28" s="59" t="s">
        <v>60</v>
      </c>
      <c r="C28" s="60" t="s">
        <v>61</v>
      </c>
      <c r="D28" s="59"/>
      <c r="E28" s="68"/>
      <c r="F28" s="71">
        <f>F27*0.07</f>
        <v>6120.52</v>
      </c>
      <c r="G28" s="71">
        <f>G27*0.07</f>
        <v>3417.8900000000003</v>
      </c>
      <c r="H28" s="71">
        <f>H27*0.07</f>
        <v>72.493400000000008</v>
      </c>
      <c r="I28" s="71">
        <f>I27*0.07</f>
        <v>27312.600000000002</v>
      </c>
      <c r="J28" s="72"/>
      <c r="K28" s="68"/>
      <c r="L28" s="64" t="s">
        <v>40</v>
      </c>
    </row>
    <row r="29" spans="1:20" s="34" customFormat="1" ht="29.1" customHeight="1" x14ac:dyDescent="0.25">
      <c r="A29" s="32"/>
      <c r="B29" s="11"/>
      <c r="C29" s="11"/>
      <c r="D29" s="33" t="s">
        <v>29</v>
      </c>
      <c r="E29" s="11"/>
      <c r="F29" s="35">
        <f>SUM(F27:F28)</f>
        <v>93556.52</v>
      </c>
      <c r="G29" s="35">
        <f t="shared" ref="G29:J29" si="0">SUM(G27:G28)</f>
        <v>52244.89</v>
      </c>
      <c r="H29" s="35">
        <f t="shared" si="0"/>
        <v>1108.1134000000002</v>
      </c>
      <c r="I29" s="35">
        <f t="shared" si="0"/>
        <v>417492.6</v>
      </c>
      <c r="J29" s="35">
        <f t="shared" si="0"/>
        <v>527478.62</v>
      </c>
      <c r="K29" s="36"/>
      <c r="L29" s="37" t="s">
        <v>29</v>
      </c>
      <c r="M29" s="11"/>
      <c r="N29" s="11"/>
      <c r="O29" s="11"/>
      <c r="P29" s="11"/>
      <c r="Q29" s="11"/>
      <c r="R29" s="11"/>
      <c r="S29" s="11"/>
      <c r="T29" s="11"/>
    </row>
    <row r="30" spans="1:20" s="18" customFormat="1" ht="29.1" customHeight="1" x14ac:dyDescent="0.25">
      <c r="A30" s="19"/>
      <c r="B30" s="11"/>
      <c r="C30" s="11"/>
      <c r="D30" s="33" t="s">
        <v>38</v>
      </c>
      <c r="E30" s="11"/>
      <c r="F30" s="38">
        <f>F29*0.05</f>
        <v>4677.826</v>
      </c>
      <c r="G30" s="38"/>
      <c r="H30" s="38">
        <f>H29*0.05</f>
        <v>55.405670000000015</v>
      </c>
      <c r="I30" s="38">
        <f>I29/2*0.05</f>
        <v>10437.315000000001</v>
      </c>
      <c r="J30" s="39"/>
      <c r="K30" s="11"/>
      <c r="L30" s="37" t="s">
        <v>41</v>
      </c>
      <c r="M30" s="17"/>
      <c r="N30" s="17"/>
      <c r="O30" s="17"/>
      <c r="P30" s="17"/>
      <c r="Q30" s="17"/>
      <c r="R30" s="17"/>
      <c r="S30" s="17"/>
      <c r="T30" s="17"/>
    </row>
    <row r="31" spans="1:20" s="18" customFormat="1" ht="29.1" customHeight="1" x14ac:dyDescent="0.25">
      <c r="A31" s="19"/>
      <c r="B31" s="11"/>
      <c r="C31" s="11"/>
      <c r="D31" s="33" t="s">
        <v>62</v>
      </c>
      <c r="E31" s="11"/>
      <c r="F31" s="38">
        <f>SUM(F29:F30)</f>
        <v>98234.346000000005</v>
      </c>
      <c r="G31" s="38">
        <f t="shared" ref="G31:I31" si="1">SUM(G29:G30)</f>
        <v>52244.89</v>
      </c>
      <c r="H31" s="38">
        <f t="shared" si="1"/>
        <v>1163.5190700000003</v>
      </c>
      <c r="I31" s="38">
        <f t="shared" si="1"/>
        <v>427929.91499999998</v>
      </c>
      <c r="J31" s="39"/>
      <c r="K31" s="11"/>
      <c r="L31" s="37" t="s">
        <v>23</v>
      </c>
      <c r="M31" s="17"/>
      <c r="N31" s="17"/>
      <c r="O31" s="17"/>
      <c r="P31" s="17"/>
      <c r="Q31" s="17"/>
      <c r="R31" s="17"/>
      <c r="S31" s="17"/>
      <c r="T31" s="17"/>
    </row>
    <row r="32" spans="1:20" s="18" customFormat="1" ht="29.1" customHeight="1" x14ac:dyDescent="0.25">
      <c r="A32" s="19"/>
      <c r="B32" s="11"/>
      <c r="C32" s="11"/>
      <c r="D32" s="33" t="s">
        <v>30</v>
      </c>
      <c r="E32" s="11"/>
      <c r="F32" s="38">
        <f>F31*0.1</f>
        <v>9823.4346000000005</v>
      </c>
      <c r="G32" s="38">
        <v>30563.260649999997</v>
      </c>
      <c r="H32" s="38">
        <f>H31*0.1</f>
        <v>116.35190700000004</v>
      </c>
      <c r="I32" s="38">
        <f>I31*0.1</f>
        <v>42792.991500000004</v>
      </c>
      <c r="J32" s="39"/>
      <c r="K32" s="11"/>
      <c r="L32" s="37" t="s">
        <v>30</v>
      </c>
      <c r="M32" s="17"/>
      <c r="N32" s="17"/>
      <c r="O32" s="17"/>
      <c r="P32" s="17"/>
      <c r="Q32" s="17"/>
      <c r="R32" s="17"/>
      <c r="S32" s="17"/>
      <c r="T32" s="17"/>
    </row>
    <row r="33" spans="1:20" s="18" customFormat="1" ht="29.1" customHeight="1" x14ac:dyDescent="0.25">
      <c r="A33" s="19"/>
      <c r="B33" s="11"/>
      <c r="C33" s="11"/>
      <c r="D33" s="33" t="s">
        <v>63</v>
      </c>
      <c r="E33" s="11"/>
      <c r="F33" s="38">
        <f>SUM(F31:F32)</f>
        <v>108057.7806</v>
      </c>
      <c r="G33" s="38">
        <f>SUM(G31:G32)</f>
        <v>82808.150649999996</v>
      </c>
      <c r="H33" s="38">
        <f>SUM(H31:H32)</f>
        <v>1279.8709770000003</v>
      </c>
      <c r="I33" s="38">
        <f>SUM(I31:I32)</f>
        <v>470722.90649999998</v>
      </c>
      <c r="J33" s="35">
        <f>SUM(F33:I33)</f>
        <v>662868.70872700005</v>
      </c>
      <c r="K33" s="36"/>
      <c r="L33" s="37" t="s">
        <v>23</v>
      </c>
      <c r="M33" s="17"/>
      <c r="N33" s="17"/>
      <c r="O33" s="17"/>
      <c r="P33" s="17"/>
      <c r="Q33" s="17"/>
      <c r="R33" s="17"/>
      <c r="S33" s="17"/>
      <c r="T33" s="17"/>
    </row>
    <row r="34" spans="1:20" s="18" customFormat="1" ht="29.1" customHeight="1" x14ac:dyDescent="0.25">
      <c r="A34" s="19"/>
      <c r="B34" s="11"/>
      <c r="C34" s="11"/>
      <c r="D34" s="33" t="s">
        <v>39</v>
      </c>
      <c r="E34" s="11"/>
      <c r="F34" s="39"/>
      <c r="G34" s="40"/>
      <c r="H34" s="11"/>
      <c r="I34" s="39"/>
      <c r="J34" s="38">
        <f>J33*0.05</f>
        <v>33143.435436350002</v>
      </c>
      <c r="K34" s="41"/>
      <c r="L34" s="37" t="s">
        <v>31</v>
      </c>
      <c r="M34" s="17"/>
      <c r="N34" s="17"/>
      <c r="O34" s="17"/>
      <c r="P34" s="17"/>
      <c r="Q34" s="17"/>
      <c r="R34" s="17"/>
      <c r="S34" s="17"/>
      <c r="T34" s="17"/>
    </row>
    <row r="35" spans="1:20" s="18" customFormat="1" ht="29.1" customHeight="1" x14ac:dyDescent="0.25">
      <c r="A35" s="19"/>
      <c r="B35" s="11"/>
      <c r="C35" s="11"/>
      <c r="D35" s="33" t="s">
        <v>64</v>
      </c>
      <c r="E35" s="11"/>
      <c r="F35" s="11"/>
      <c r="G35" s="11"/>
      <c r="H35" s="11"/>
      <c r="I35" s="39"/>
      <c r="J35" s="35">
        <f>SUM(J33:J34)</f>
        <v>696012.14416335011</v>
      </c>
      <c r="K35" s="36"/>
      <c r="L35" s="37" t="s">
        <v>23</v>
      </c>
      <c r="M35" s="17"/>
      <c r="N35" s="17"/>
      <c r="O35" s="17"/>
      <c r="P35" s="17"/>
      <c r="Q35" s="17"/>
      <c r="R35" s="17"/>
      <c r="S35" s="17"/>
      <c r="T35" s="17"/>
    </row>
    <row r="36" spans="1:20" s="18" customFormat="1" ht="29.1" customHeight="1" x14ac:dyDescent="0.25">
      <c r="A36" s="19"/>
      <c r="B36" s="11"/>
      <c r="C36" s="11"/>
      <c r="D36" s="33" t="s">
        <v>56</v>
      </c>
      <c r="E36" s="42"/>
      <c r="F36" s="11"/>
      <c r="G36" s="42"/>
      <c r="H36" s="42"/>
      <c r="I36" s="39"/>
      <c r="J36" s="38">
        <f>(J35/1000)*12*1.1</f>
        <v>9187.3603029562219</v>
      </c>
      <c r="K36" s="41"/>
      <c r="L36" s="37" t="s">
        <v>32</v>
      </c>
      <c r="M36" s="17"/>
      <c r="N36" s="17"/>
      <c r="O36" s="17"/>
      <c r="P36" s="17"/>
      <c r="Q36" s="17"/>
      <c r="R36" s="17"/>
      <c r="S36" s="17"/>
      <c r="T36" s="17"/>
    </row>
    <row r="37" spans="1:20" s="18" customFormat="1" ht="29.1" customHeight="1" x14ac:dyDescent="0.25">
      <c r="A37" s="19"/>
      <c r="B37" s="11"/>
      <c r="C37" s="11"/>
      <c r="D37" s="33" t="s">
        <v>65</v>
      </c>
      <c r="E37" s="11"/>
      <c r="F37" s="42"/>
      <c r="G37" s="42"/>
      <c r="H37" s="42"/>
      <c r="I37" s="39"/>
      <c r="J37" s="35">
        <f>SUM(J35:J36)</f>
        <v>705199.5044663063</v>
      </c>
      <c r="K37" s="36"/>
      <c r="L37" s="37" t="s">
        <v>23</v>
      </c>
    </row>
    <row r="38" spans="1:20" s="18" customFormat="1" ht="29.1" customHeight="1" x14ac:dyDescent="0.25">
      <c r="A38" s="19"/>
      <c r="B38" s="11"/>
      <c r="C38" s="11"/>
      <c r="D38" s="33" t="s">
        <v>55</v>
      </c>
      <c r="E38" s="11"/>
      <c r="F38" s="42"/>
      <c r="G38" s="84">
        <v>114.2</v>
      </c>
      <c r="H38" s="17"/>
      <c r="I38" s="39"/>
      <c r="J38" s="38">
        <f>(J37)*((G38/100)-1)</f>
        <v>100138.32963421558</v>
      </c>
      <c r="K38" s="41"/>
      <c r="L38" s="37" t="s">
        <v>33</v>
      </c>
    </row>
    <row r="39" spans="1:20" s="18" customFormat="1" ht="29.1" customHeight="1" x14ac:dyDescent="0.25">
      <c r="A39" s="43"/>
      <c r="B39" s="44"/>
      <c r="C39" s="44"/>
      <c r="D39" s="67" t="s">
        <v>34</v>
      </c>
      <c r="E39" s="68"/>
      <c r="F39" s="69"/>
      <c r="G39" s="69"/>
      <c r="H39" s="69"/>
      <c r="I39" s="69"/>
      <c r="J39" s="70">
        <f>SUM(J37:J38)</f>
        <v>805337.83410052187</v>
      </c>
      <c r="K39" s="70"/>
      <c r="L39" s="64" t="s">
        <v>34</v>
      </c>
    </row>
    <row r="40" spans="1:20" x14ac:dyDescent="0.3">
      <c r="E40" s="46"/>
      <c r="F40" s="47"/>
      <c r="G40" s="47"/>
      <c r="H40" s="47"/>
    </row>
    <row r="41" spans="1:20" x14ac:dyDescent="0.3">
      <c r="E41" s="46"/>
      <c r="F41" s="47"/>
      <c r="G41" s="47"/>
      <c r="H41" s="47"/>
    </row>
    <row r="42" spans="1:20" x14ac:dyDescent="0.3">
      <c r="E42" s="46"/>
      <c r="F42" s="47"/>
      <c r="G42" s="47"/>
      <c r="H42" s="47"/>
    </row>
    <row r="43" spans="1:20" x14ac:dyDescent="0.3">
      <c r="E43" s="46"/>
      <c r="F43" s="47"/>
      <c r="G43" s="47"/>
      <c r="H43" s="47"/>
    </row>
    <row r="44" spans="1:20" x14ac:dyDescent="0.3">
      <c r="E44" s="46"/>
      <c r="F44" s="47"/>
      <c r="G44" s="47"/>
      <c r="H44" s="47"/>
    </row>
    <row r="45" spans="1:20" x14ac:dyDescent="0.3">
      <c r="E45" s="46"/>
      <c r="F45" s="47"/>
      <c r="G45" s="47"/>
      <c r="H45" s="47"/>
    </row>
    <row r="46" spans="1:20" x14ac:dyDescent="0.3">
      <c r="E46" s="46"/>
      <c r="F46" s="47"/>
      <c r="G46" s="47"/>
      <c r="H46" s="47"/>
    </row>
    <row r="47" spans="1:20" x14ac:dyDescent="0.3">
      <c r="E47" s="46"/>
      <c r="F47" s="47"/>
      <c r="G47" s="47"/>
      <c r="H47" s="47"/>
    </row>
    <row r="48" spans="1:20" x14ac:dyDescent="0.3">
      <c r="E48" s="46"/>
      <c r="F48" s="47"/>
      <c r="G48" s="47"/>
      <c r="H48" s="47"/>
    </row>
    <row r="49" spans="5:8" x14ac:dyDescent="0.3">
      <c r="E49" s="46"/>
      <c r="F49" s="47"/>
      <c r="G49" s="47"/>
      <c r="H49" s="47"/>
    </row>
    <row r="50" spans="5:8" x14ac:dyDescent="0.3">
      <c r="E50" s="46"/>
      <c r="F50" s="47"/>
      <c r="G50" s="47"/>
      <c r="H50" s="47"/>
    </row>
  </sheetData>
  <phoneticPr fontId="3" type="noConversion"/>
  <printOptions horizontalCentered="1"/>
  <pageMargins left="0.25" right="0.25" top="0.25" bottom="0.25" header="0.25" footer="0.25"/>
  <pageSetup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0"/>
  <sheetViews>
    <sheetView zoomScale="53" zoomScaleNormal="53" workbookViewId="0">
      <selection activeCell="G32" sqref="G32"/>
    </sheetView>
  </sheetViews>
  <sheetFormatPr defaultRowHeight="20.25" x14ac:dyDescent="0.3"/>
  <cols>
    <col min="1" max="1" width="2.7109375" style="45" customWidth="1"/>
    <col min="2" max="2" width="23.85546875" style="45" customWidth="1"/>
    <col min="3" max="3" width="51.5703125" style="45" customWidth="1"/>
    <col min="4" max="4" width="10.85546875" style="45" customWidth="1"/>
    <col min="5" max="5" width="13.85546875" style="45" customWidth="1"/>
    <col min="6" max="6" width="17.7109375" style="45" customWidth="1"/>
    <col min="7" max="7" width="24.28515625" style="45" customWidth="1"/>
    <col min="8" max="8" width="20.140625" style="45" customWidth="1"/>
    <col min="9" max="9" width="20.42578125" style="45" customWidth="1"/>
    <col min="10" max="10" width="26.85546875" style="45" customWidth="1"/>
    <col min="11" max="11" width="6.7109375" style="45" customWidth="1"/>
    <col min="12" max="12" width="42.140625" style="45" customWidth="1"/>
    <col min="13" max="13" width="14.5703125" style="45" customWidth="1"/>
    <col min="14" max="14" width="16" style="45" customWidth="1"/>
    <col min="15" max="16384" width="9.140625" style="45"/>
  </cols>
  <sheetData>
    <row r="1" spans="1:20" s="11" customFormat="1" ht="29.1" customHeight="1" x14ac:dyDescent="0.25">
      <c r="A1" s="81"/>
      <c r="B1" s="75" t="s">
        <v>57</v>
      </c>
      <c r="C1" s="2"/>
      <c r="D1" s="3" t="s">
        <v>58</v>
      </c>
      <c r="E1" s="4"/>
      <c r="F1" s="5"/>
      <c r="G1" s="4"/>
      <c r="H1" s="6"/>
      <c r="I1" s="6"/>
      <c r="J1" s="6"/>
      <c r="K1" s="7"/>
      <c r="L1" s="8"/>
      <c r="M1" s="9"/>
      <c r="N1" s="10"/>
    </row>
    <row r="2" spans="1:20" s="11" customFormat="1" ht="29.1" customHeight="1" x14ac:dyDescent="0.25">
      <c r="A2" s="48"/>
      <c r="B2" s="49" t="s">
        <v>9</v>
      </c>
      <c r="C2" s="50" t="s">
        <v>10</v>
      </c>
      <c r="D2" s="51"/>
      <c r="E2" s="52"/>
      <c r="F2" s="53"/>
      <c r="G2" s="52"/>
      <c r="H2" s="54"/>
      <c r="I2" s="73">
        <v>44197</v>
      </c>
      <c r="J2" s="55" t="s">
        <v>2</v>
      </c>
      <c r="K2" s="56"/>
      <c r="L2" s="57"/>
      <c r="M2" s="9"/>
      <c r="N2" s="10"/>
    </row>
    <row r="3" spans="1:20" s="18" customFormat="1" ht="29.1" customHeight="1" x14ac:dyDescent="0.25">
      <c r="A3" s="43"/>
      <c r="B3" s="76" t="s">
        <v>11</v>
      </c>
      <c r="C3" s="13" t="s">
        <v>12</v>
      </c>
      <c r="D3" s="1" t="s">
        <v>13</v>
      </c>
      <c r="E3" s="4" t="s">
        <v>14</v>
      </c>
      <c r="F3" s="14" t="s">
        <v>15</v>
      </c>
      <c r="G3" s="14" t="s">
        <v>16</v>
      </c>
      <c r="H3" s="14" t="s">
        <v>17</v>
      </c>
      <c r="I3" s="14" t="s">
        <v>59</v>
      </c>
      <c r="J3" s="14" t="s">
        <v>42</v>
      </c>
      <c r="K3" s="15"/>
      <c r="L3" s="16"/>
      <c r="M3" s="17"/>
      <c r="N3" s="17"/>
      <c r="O3" s="17"/>
      <c r="P3" s="17"/>
      <c r="Q3" s="17"/>
      <c r="R3" s="17"/>
      <c r="S3" s="17"/>
      <c r="T3" s="17"/>
    </row>
    <row r="4" spans="1:20" s="18" customFormat="1" ht="29.1" customHeight="1" x14ac:dyDescent="0.25">
      <c r="A4" s="19"/>
      <c r="B4" s="20" t="e">
        <f>#REF!</f>
        <v>#REF!</v>
      </c>
      <c r="C4" s="17" t="s">
        <v>43</v>
      </c>
      <c r="D4" s="20">
        <v>15</v>
      </c>
      <c r="E4" s="21" t="s">
        <v>18</v>
      </c>
      <c r="F4" s="22">
        <v>2625</v>
      </c>
      <c r="G4" s="22">
        <v>1327.5</v>
      </c>
      <c r="H4" s="22">
        <v>8.4</v>
      </c>
      <c r="I4" s="22">
        <v>0</v>
      </c>
      <c r="J4" s="22"/>
      <c r="K4" s="22"/>
      <c r="L4" s="23"/>
    </row>
    <row r="5" spans="1:20" s="18" customFormat="1" ht="29.1" customHeight="1" x14ac:dyDescent="0.25">
      <c r="A5" s="19"/>
      <c r="B5" s="20" t="e">
        <f>#REF!</f>
        <v>#REF!</v>
      </c>
      <c r="C5" s="17" t="s">
        <v>44</v>
      </c>
      <c r="D5" s="20">
        <v>34</v>
      </c>
      <c r="E5" s="21" t="s">
        <v>18</v>
      </c>
      <c r="F5" s="22">
        <v>5644</v>
      </c>
      <c r="G5" s="22">
        <v>2397</v>
      </c>
      <c r="H5" s="22">
        <v>15.3</v>
      </c>
      <c r="I5" s="22">
        <v>0</v>
      </c>
      <c r="J5" s="22"/>
      <c r="K5" s="22"/>
      <c r="L5" s="23"/>
      <c r="M5" s="24"/>
      <c r="N5" s="25"/>
    </row>
    <row r="6" spans="1:20" s="18" customFormat="1" ht="29.1" customHeight="1" x14ac:dyDescent="0.25">
      <c r="A6" s="19"/>
      <c r="B6" s="20" t="e">
        <f>#REF!</f>
        <v>#REF!</v>
      </c>
      <c r="C6" s="17" t="s">
        <v>45</v>
      </c>
      <c r="D6" s="20">
        <v>500</v>
      </c>
      <c r="E6" s="21" t="s">
        <v>19</v>
      </c>
      <c r="F6" s="22">
        <v>225</v>
      </c>
      <c r="G6" s="22">
        <v>945</v>
      </c>
      <c r="H6" s="22">
        <v>0</v>
      </c>
      <c r="I6" s="22">
        <v>0</v>
      </c>
      <c r="J6" s="22"/>
      <c r="K6" s="22"/>
      <c r="L6" s="23"/>
      <c r="M6" s="24"/>
      <c r="N6" s="26"/>
    </row>
    <row r="7" spans="1:20" s="18" customFormat="1" ht="29.1" customHeight="1" x14ac:dyDescent="0.25">
      <c r="A7" s="19"/>
      <c r="B7" s="20" t="e">
        <f>#REF!</f>
        <v>#REF!</v>
      </c>
      <c r="C7" s="17" t="s">
        <v>46</v>
      </c>
      <c r="D7" s="20">
        <v>150</v>
      </c>
      <c r="E7" s="21" t="s">
        <v>20</v>
      </c>
      <c r="F7" s="22">
        <v>3150</v>
      </c>
      <c r="G7" s="22">
        <v>3300</v>
      </c>
      <c r="H7" s="22">
        <v>0</v>
      </c>
      <c r="I7" s="22">
        <v>0</v>
      </c>
      <c r="J7" s="22"/>
      <c r="K7" s="22"/>
      <c r="L7" s="23"/>
      <c r="M7" s="24"/>
      <c r="N7" s="26"/>
    </row>
    <row r="8" spans="1:20" s="18" customFormat="1" ht="29.1" customHeight="1" x14ac:dyDescent="0.25">
      <c r="A8" s="19"/>
      <c r="B8" s="20" t="e">
        <f>#REF!</f>
        <v>#REF!</v>
      </c>
      <c r="C8" s="17" t="s">
        <v>4</v>
      </c>
      <c r="D8" s="20">
        <v>278</v>
      </c>
      <c r="E8" s="21" t="s">
        <v>18</v>
      </c>
      <c r="F8" s="22">
        <v>35862</v>
      </c>
      <c r="G8" s="22">
        <v>0</v>
      </c>
      <c r="H8" s="22">
        <v>0</v>
      </c>
      <c r="I8" s="22">
        <v>0</v>
      </c>
      <c r="J8" s="22"/>
      <c r="K8" s="22"/>
      <c r="L8" s="23"/>
      <c r="M8" s="24"/>
      <c r="N8" s="25"/>
    </row>
    <row r="9" spans="1:20" s="18" customFormat="1" ht="29.1" customHeight="1" x14ac:dyDescent="0.25">
      <c r="A9" s="19"/>
      <c r="B9" s="20" t="e">
        <f>#REF!</f>
        <v>#REF!</v>
      </c>
      <c r="C9" s="17" t="s">
        <v>48</v>
      </c>
      <c r="D9" s="20">
        <v>278</v>
      </c>
      <c r="E9" s="21" t="s">
        <v>18</v>
      </c>
      <c r="F9" s="22">
        <v>0</v>
      </c>
      <c r="G9" s="22">
        <v>4003.2000000000003</v>
      </c>
      <c r="H9" s="22">
        <v>136.22</v>
      </c>
      <c r="I9" s="22">
        <v>0</v>
      </c>
      <c r="J9" s="22"/>
      <c r="K9" s="22"/>
      <c r="L9" s="23"/>
    </row>
    <row r="10" spans="1:20" s="18" customFormat="1" ht="29.1" customHeight="1" x14ac:dyDescent="0.25">
      <c r="A10" s="19"/>
      <c r="B10" s="20" t="e">
        <f>#REF!</f>
        <v>#REF!</v>
      </c>
      <c r="C10" s="17" t="s">
        <v>47</v>
      </c>
      <c r="D10" s="27">
        <v>15000</v>
      </c>
      <c r="E10" s="21" t="s">
        <v>21</v>
      </c>
      <c r="F10" s="22">
        <v>0</v>
      </c>
      <c r="G10" s="22">
        <v>7500</v>
      </c>
      <c r="H10" s="22">
        <v>750</v>
      </c>
      <c r="I10" s="22">
        <v>0</v>
      </c>
      <c r="J10" s="22"/>
      <c r="K10" s="22"/>
      <c r="L10" s="23"/>
    </row>
    <row r="11" spans="1:20" s="18" customFormat="1" ht="29.1" customHeight="1" x14ac:dyDescent="0.25">
      <c r="A11" s="19"/>
      <c r="B11" s="20" t="e">
        <f>#REF!</f>
        <v>#REF!</v>
      </c>
      <c r="C11" s="17" t="s">
        <v>49</v>
      </c>
      <c r="D11" s="20">
        <v>950</v>
      </c>
      <c r="E11" s="21" t="s">
        <v>19</v>
      </c>
      <c r="F11" s="22">
        <v>38</v>
      </c>
      <c r="G11" s="22">
        <v>323</v>
      </c>
      <c r="H11" s="22">
        <v>57</v>
      </c>
      <c r="I11" s="22">
        <v>0</v>
      </c>
      <c r="J11" s="22"/>
      <c r="K11" s="22"/>
      <c r="L11" s="23"/>
    </row>
    <row r="12" spans="1:20" s="18" customFormat="1" ht="29.1" customHeight="1" x14ac:dyDescent="0.25">
      <c r="A12" s="19"/>
      <c r="B12" s="20" t="e">
        <f>#REF!</f>
        <v>#REF!</v>
      </c>
      <c r="C12" s="17" t="s">
        <v>50</v>
      </c>
      <c r="D12" s="20">
        <v>150</v>
      </c>
      <c r="E12" s="21" t="s">
        <v>20</v>
      </c>
      <c r="F12" s="22">
        <v>1830</v>
      </c>
      <c r="G12" s="22">
        <v>795</v>
      </c>
      <c r="H12" s="22">
        <v>0</v>
      </c>
      <c r="I12" s="22">
        <v>0</v>
      </c>
      <c r="J12" s="22"/>
      <c r="K12" s="22"/>
      <c r="L12" s="23"/>
    </row>
    <row r="13" spans="1:20" s="28" customFormat="1" ht="29.1" customHeight="1" x14ac:dyDescent="0.25">
      <c r="A13" s="58"/>
      <c r="B13" s="59" t="s">
        <v>22</v>
      </c>
      <c r="C13" s="60" t="s">
        <v>23</v>
      </c>
      <c r="D13" s="61"/>
      <c r="E13" s="62"/>
      <c r="F13" s="63">
        <f>SUM(F4:F12)</f>
        <v>49374</v>
      </c>
      <c r="G13" s="63">
        <f>SUM(G4:G12)</f>
        <v>20590.7</v>
      </c>
      <c r="H13" s="63">
        <f>SUM(H4:H12)</f>
        <v>966.92000000000007</v>
      </c>
      <c r="I13" s="63">
        <f>SUM(I4:I12)</f>
        <v>0</v>
      </c>
      <c r="J13" s="63">
        <f>SUM(F13:I13)</f>
        <v>70931.62</v>
      </c>
      <c r="K13" s="63"/>
      <c r="L13" s="64" t="s">
        <v>22</v>
      </c>
    </row>
    <row r="14" spans="1:20" s="18" customFormat="1" ht="29.1" customHeight="1" x14ac:dyDescent="0.25">
      <c r="A14" s="19"/>
      <c r="B14" s="20" t="e">
        <f>#REF!</f>
        <v>#REF!</v>
      </c>
      <c r="C14" s="17" t="s">
        <v>51</v>
      </c>
      <c r="D14" s="29">
        <v>8</v>
      </c>
      <c r="E14" s="21" t="s">
        <v>24</v>
      </c>
      <c r="F14" s="22">
        <v>9800</v>
      </c>
      <c r="G14" s="22">
        <v>2840</v>
      </c>
      <c r="H14" s="22">
        <v>0</v>
      </c>
      <c r="I14" s="22">
        <v>0</v>
      </c>
      <c r="J14" s="30"/>
      <c r="K14" s="30"/>
      <c r="L14" s="23"/>
      <c r="M14" s="17"/>
      <c r="N14" s="17"/>
      <c r="O14" s="17"/>
      <c r="P14" s="17"/>
      <c r="Q14" s="17"/>
      <c r="R14" s="17"/>
      <c r="S14" s="17"/>
      <c r="T14" s="17"/>
    </row>
    <row r="15" spans="1:20" s="18" customFormat="1" ht="29.1" customHeight="1" x14ac:dyDescent="0.25">
      <c r="A15" s="19"/>
      <c r="B15" s="20" t="e">
        <f>#REF!</f>
        <v>#REF!</v>
      </c>
      <c r="C15" s="17" t="s">
        <v>54</v>
      </c>
      <c r="D15" s="29">
        <v>800</v>
      </c>
      <c r="E15" s="21" t="s">
        <v>21</v>
      </c>
      <c r="F15" s="22">
        <v>4760</v>
      </c>
      <c r="G15" s="22">
        <v>0</v>
      </c>
      <c r="H15" s="22">
        <v>0</v>
      </c>
      <c r="I15" s="22">
        <v>0</v>
      </c>
      <c r="J15" s="30"/>
      <c r="K15" s="30"/>
      <c r="L15" s="23"/>
      <c r="M15" s="17"/>
      <c r="N15" s="17"/>
      <c r="O15" s="17"/>
      <c r="P15" s="17"/>
      <c r="Q15" s="17"/>
      <c r="R15" s="17"/>
      <c r="S15" s="17"/>
      <c r="T15" s="17"/>
    </row>
    <row r="16" spans="1:20" s="17" customFormat="1" ht="29.1" customHeight="1" x14ac:dyDescent="0.25">
      <c r="A16" s="58"/>
      <c r="B16" s="59" t="s">
        <v>25</v>
      </c>
      <c r="C16" s="60" t="s">
        <v>23</v>
      </c>
      <c r="D16" s="65"/>
      <c r="E16" s="62"/>
      <c r="F16" s="63">
        <f>SUM(F14:F15)</f>
        <v>14560</v>
      </c>
      <c r="G16" s="63">
        <f>SUM(G14:G15)</f>
        <v>2840</v>
      </c>
      <c r="H16" s="63">
        <f>SUM(H14:H15)</f>
        <v>0</v>
      </c>
      <c r="I16" s="63">
        <f>SUM(I14:I15)</f>
        <v>0</v>
      </c>
      <c r="J16" s="63">
        <f>SUM(F16:I16)</f>
        <v>17400</v>
      </c>
      <c r="K16" s="63"/>
      <c r="L16" s="64" t="s">
        <v>25</v>
      </c>
    </row>
    <row r="17" spans="1:20" s="18" customFormat="1" ht="29.1" customHeight="1" x14ac:dyDescent="0.25">
      <c r="A17" s="19"/>
      <c r="B17" s="20" t="e">
        <f>#REF!</f>
        <v>#REF!</v>
      </c>
      <c r="C17" s="17" t="s">
        <v>52</v>
      </c>
      <c r="D17" s="31">
        <v>15000</v>
      </c>
      <c r="E17" s="21" t="s">
        <v>26</v>
      </c>
      <c r="F17" s="22">
        <v>0</v>
      </c>
      <c r="G17" s="22">
        <v>0</v>
      </c>
      <c r="H17" s="22">
        <v>0</v>
      </c>
      <c r="I17" s="22">
        <v>315000</v>
      </c>
      <c r="J17" s="30"/>
      <c r="K17" s="30"/>
      <c r="L17" s="23"/>
      <c r="M17" s="17"/>
      <c r="N17" s="17"/>
      <c r="O17" s="17"/>
      <c r="P17" s="17"/>
      <c r="Q17" s="17"/>
      <c r="R17" s="17"/>
      <c r="S17" s="17"/>
      <c r="T17" s="17"/>
    </row>
    <row r="18" spans="1:20" s="18" customFormat="1" ht="29.1" customHeight="1" x14ac:dyDescent="0.25">
      <c r="A18" s="19"/>
      <c r="B18" s="20" t="e">
        <f>#REF!</f>
        <v>#REF!</v>
      </c>
      <c r="C18" s="17" t="s">
        <v>35</v>
      </c>
      <c r="D18" s="31">
        <v>4</v>
      </c>
      <c r="E18" s="21" t="s">
        <v>27</v>
      </c>
      <c r="F18" s="22">
        <v>0</v>
      </c>
      <c r="G18" s="22">
        <v>0</v>
      </c>
      <c r="H18" s="22">
        <v>0</v>
      </c>
      <c r="I18" s="22">
        <v>1960</v>
      </c>
      <c r="J18" s="30"/>
      <c r="K18" s="30"/>
      <c r="L18" s="23"/>
      <c r="M18" s="17"/>
      <c r="N18" s="17"/>
      <c r="O18" s="17"/>
      <c r="P18" s="17"/>
      <c r="Q18" s="17"/>
      <c r="R18" s="17"/>
      <c r="S18" s="17"/>
      <c r="T18" s="17"/>
    </row>
    <row r="19" spans="1:20" s="18" customFormat="1" ht="29.1" customHeight="1" x14ac:dyDescent="0.25">
      <c r="A19" s="19"/>
      <c r="B19" s="20" t="e">
        <f>#REF!</f>
        <v>#REF!</v>
      </c>
      <c r="C19" s="17" t="s">
        <v>36</v>
      </c>
      <c r="D19" s="31">
        <v>8</v>
      </c>
      <c r="E19" s="21" t="s">
        <v>27</v>
      </c>
      <c r="F19" s="22">
        <v>0</v>
      </c>
      <c r="G19" s="22">
        <v>0</v>
      </c>
      <c r="H19" s="22">
        <v>0</v>
      </c>
      <c r="I19" s="22">
        <v>8400</v>
      </c>
      <c r="J19" s="30"/>
      <c r="K19" s="30"/>
      <c r="L19" s="23"/>
      <c r="M19" s="17"/>
      <c r="N19" s="17"/>
      <c r="O19" s="17"/>
      <c r="P19" s="17"/>
      <c r="Q19" s="17"/>
      <c r="R19" s="17"/>
      <c r="S19" s="17"/>
      <c r="T19" s="17"/>
    </row>
    <row r="20" spans="1:20" s="18" customFormat="1" ht="29.1" customHeight="1" x14ac:dyDescent="0.25">
      <c r="A20" s="19"/>
      <c r="B20" s="20" t="e">
        <f>#REF!</f>
        <v>#REF!</v>
      </c>
      <c r="C20" s="17" t="s">
        <v>37</v>
      </c>
      <c r="D20" s="31">
        <v>6</v>
      </c>
      <c r="E20" s="21" t="s">
        <v>27</v>
      </c>
      <c r="F20" s="22">
        <v>0</v>
      </c>
      <c r="G20" s="22">
        <v>0</v>
      </c>
      <c r="H20" s="22">
        <v>0</v>
      </c>
      <c r="I20" s="22">
        <v>2970</v>
      </c>
      <c r="J20" s="30"/>
      <c r="K20" s="30"/>
      <c r="L20" s="23"/>
      <c r="M20" s="17"/>
      <c r="N20" s="17"/>
      <c r="O20" s="17"/>
      <c r="P20" s="17"/>
      <c r="Q20" s="17"/>
      <c r="R20" s="17"/>
      <c r="S20" s="17"/>
      <c r="T20" s="17"/>
    </row>
    <row r="21" spans="1:20" s="18" customFormat="1" ht="29.1" customHeight="1" x14ac:dyDescent="0.25">
      <c r="A21" s="19"/>
      <c r="B21" s="20" t="e">
        <f>#REF!</f>
        <v>#REF!</v>
      </c>
      <c r="C21" s="17" t="s">
        <v>8</v>
      </c>
      <c r="D21" s="31">
        <v>4</v>
      </c>
      <c r="E21" s="21" t="s">
        <v>27</v>
      </c>
      <c r="F21" s="22">
        <v>2740</v>
      </c>
      <c r="G21" s="22">
        <v>548</v>
      </c>
      <c r="H21" s="22">
        <v>0</v>
      </c>
      <c r="I21" s="22">
        <v>0</v>
      </c>
      <c r="J21" s="30"/>
      <c r="K21" s="30"/>
      <c r="L21" s="23"/>
      <c r="M21" s="17"/>
      <c r="N21" s="17"/>
      <c r="O21" s="17"/>
      <c r="P21" s="17"/>
      <c r="Q21" s="17"/>
      <c r="R21" s="17"/>
      <c r="S21" s="17"/>
      <c r="T21" s="17"/>
    </row>
    <row r="22" spans="1:20" s="18" customFormat="1" ht="29.1" customHeight="1" x14ac:dyDescent="0.25">
      <c r="A22" s="19"/>
      <c r="B22" s="20" t="e">
        <f>#REF!</f>
        <v>#REF!</v>
      </c>
      <c r="C22" s="17" t="s">
        <v>53</v>
      </c>
      <c r="D22" s="31">
        <v>6</v>
      </c>
      <c r="E22" s="21" t="s">
        <v>27</v>
      </c>
      <c r="F22" s="22">
        <v>2940</v>
      </c>
      <c r="G22" s="22">
        <v>315</v>
      </c>
      <c r="H22" s="22">
        <v>68.699999999999989</v>
      </c>
      <c r="I22" s="22">
        <v>0</v>
      </c>
      <c r="J22" s="30"/>
      <c r="K22" s="30"/>
      <c r="L22" s="23"/>
      <c r="M22" s="17"/>
      <c r="N22" s="17"/>
      <c r="O22" s="17"/>
      <c r="P22" s="17"/>
      <c r="Q22" s="17"/>
      <c r="R22" s="17"/>
      <c r="S22" s="17"/>
      <c r="T22" s="17"/>
    </row>
    <row r="23" spans="1:20" s="18" customFormat="1" ht="29.1" customHeight="1" x14ac:dyDescent="0.25">
      <c r="A23" s="19"/>
      <c r="B23" s="20" t="e">
        <f>#REF!</f>
        <v>#REF!</v>
      </c>
      <c r="C23" s="17" t="s">
        <v>6</v>
      </c>
      <c r="D23" s="31">
        <v>300</v>
      </c>
      <c r="E23" s="21" t="s">
        <v>19</v>
      </c>
      <c r="F23" s="22">
        <v>2595</v>
      </c>
      <c r="G23" s="22">
        <v>642</v>
      </c>
      <c r="H23" s="22">
        <v>0</v>
      </c>
      <c r="I23" s="22">
        <v>0</v>
      </c>
      <c r="J23" s="30"/>
      <c r="K23" s="30"/>
      <c r="L23" s="23"/>
      <c r="M23" s="17"/>
      <c r="N23" s="17"/>
      <c r="O23" s="17"/>
      <c r="P23" s="17"/>
      <c r="Q23" s="17"/>
      <c r="R23" s="17"/>
      <c r="S23" s="17"/>
      <c r="T23" s="17"/>
    </row>
    <row r="24" spans="1:20" s="18" customFormat="1" ht="29.1" customHeight="1" x14ac:dyDescent="0.25">
      <c r="A24" s="19"/>
      <c r="B24" s="20" t="e">
        <f>#REF!</f>
        <v>#REF!</v>
      </c>
      <c r="C24" s="17" t="s">
        <v>7</v>
      </c>
      <c r="D24" s="31">
        <v>15</v>
      </c>
      <c r="E24" s="21" t="s">
        <v>24</v>
      </c>
      <c r="F24" s="22">
        <v>705</v>
      </c>
      <c r="G24" s="22">
        <v>2565</v>
      </c>
      <c r="H24" s="22">
        <v>0</v>
      </c>
      <c r="I24" s="22">
        <v>0</v>
      </c>
      <c r="J24" s="30"/>
      <c r="K24" s="30"/>
      <c r="L24" s="23"/>
      <c r="M24" s="17"/>
      <c r="N24" s="17"/>
      <c r="O24" s="17"/>
      <c r="P24" s="17"/>
      <c r="Q24" s="17"/>
      <c r="R24" s="17"/>
      <c r="S24" s="17"/>
      <c r="T24" s="17"/>
    </row>
    <row r="25" spans="1:20" s="18" customFormat="1" ht="29.1" customHeight="1" x14ac:dyDescent="0.25">
      <c r="A25" s="19"/>
      <c r="B25" s="20" t="e">
        <f>#REF!</f>
        <v>#REF!</v>
      </c>
      <c r="C25" s="17" t="s">
        <v>5</v>
      </c>
      <c r="D25" s="31">
        <v>27400</v>
      </c>
      <c r="E25" s="21" t="s">
        <v>21</v>
      </c>
      <c r="F25" s="22">
        <v>14522</v>
      </c>
      <c r="G25" s="22">
        <v>7672.0000000000009</v>
      </c>
      <c r="H25" s="22">
        <v>0</v>
      </c>
      <c r="I25" s="22">
        <v>0</v>
      </c>
      <c r="J25" s="30"/>
      <c r="K25" s="30"/>
      <c r="L25" s="23"/>
      <c r="M25" s="17"/>
      <c r="N25" s="17"/>
      <c r="O25" s="17"/>
      <c r="P25" s="17"/>
      <c r="Q25" s="17"/>
      <c r="R25" s="17"/>
      <c r="S25" s="17"/>
      <c r="T25" s="17"/>
    </row>
    <row r="26" spans="1:20" s="17" customFormat="1" ht="29.1" customHeight="1" x14ac:dyDescent="0.25">
      <c r="A26" s="58"/>
      <c r="B26" s="59" t="s">
        <v>28</v>
      </c>
      <c r="C26" s="60" t="s">
        <v>23</v>
      </c>
      <c r="D26" s="66"/>
      <c r="E26" s="52"/>
      <c r="F26" s="63">
        <f>SUM(F17:F25)</f>
        <v>23502</v>
      </c>
      <c r="G26" s="63">
        <f>SUM(G17:G25)</f>
        <v>11742</v>
      </c>
      <c r="H26" s="63">
        <f>SUM(H17:H25)</f>
        <v>68.699999999999989</v>
      </c>
      <c r="I26" s="63">
        <f>SUM(I17:I25)</f>
        <v>328330</v>
      </c>
      <c r="J26" s="63">
        <f>SUM(F26:I26)</f>
        <v>363642.7</v>
      </c>
      <c r="K26" s="63"/>
      <c r="L26" s="64" t="s">
        <v>28</v>
      </c>
    </row>
    <row r="27" spans="1:20" s="34" customFormat="1" ht="29.1" customHeight="1" x14ac:dyDescent="0.25">
      <c r="A27" s="32"/>
      <c r="B27" s="11"/>
      <c r="C27" s="11"/>
      <c r="D27" s="33" t="s">
        <v>23</v>
      </c>
      <c r="E27" s="11"/>
      <c r="F27" s="35">
        <f>F13+F16+F26</f>
        <v>87436</v>
      </c>
      <c r="G27" s="35">
        <f>G13+G16+G26</f>
        <v>35172.699999999997</v>
      </c>
      <c r="H27" s="35">
        <f>H13+H16+H26</f>
        <v>1035.6200000000001</v>
      </c>
      <c r="I27" s="35">
        <f>I13+I16+I26</f>
        <v>328330</v>
      </c>
      <c r="J27" s="35">
        <f>SUM(F27:I27)</f>
        <v>451974.32</v>
      </c>
      <c r="K27" s="36"/>
      <c r="L27" s="37" t="s">
        <v>23</v>
      </c>
      <c r="M27" s="11"/>
      <c r="N27" s="11"/>
      <c r="O27" s="11"/>
      <c r="P27" s="11"/>
      <c r="Q27" s="11"/>
      <c r="R27" s="11"/>
      <c r="S27" s="11"/>
      <c r="T27" s="11"/>
    </row>
    <row r="28" spans="1:20" s="17" customFormat="1" ht="29.1" customHeight="1" x14ac:dyDescent="0.25">
      <c r="A28" s="67"/>
      <c r="B28" s="59" t="s">
        <v>60</v>
      </c>
      <c r="C28" s="60" t="s">
        <v>61</v>
      </c>
      <c r="D28" s="59"/>
      <c r="E28" s="68"/>
      <c r="F28" s="71">
        <f>F27*0.07</f>
        <v>6120.52</v>
      </c>
      <c r="G28" s="71">
        <f>G27*0.07</f>
        <v>2462.0889999999999</v>
      </c>
      <c r="H28" s="71">
        <f>H27*0.07</f>
        <v>72.493400000000008</v>
      </c>
      <c r="I28" s="71">
        <f>I27*0.07</f>
        <v>22983.100000000002</v>
      </c>
      <c r="J28" s="72"/>
      <c r="K28" s="68"/>
      <c r="L28" s="64" t="s">
        <v>40</v>
      </c>
    </row>
    <row r="29" spans="1:20" s="34" customFormat="1" ht="29.1" customHeight="1" x14ac:dyDescent="0.25">
      <c r="A29" s="32"/>
      <c r="B29" s="11"/>
      <c r="C29" s="11"/>
      <c r="D29" s="33" t="s">
        <v>29</v>
      </c>
      <c r="E29" s="11"/>
      <c r="F29" s="35">
        <f>SUM(F27:F28)</f>
        <v>93556.52</v>
      </c>
      <c r="G29" s="35">
        <f t="shared" ref="G29:J29" si="0">SUM(G27:G28)</f>
        <v>37634.788999999997</v>
      </c>
      <c r="H29" s="35">
        <f t="shared" si="0"/>
        <v>1108.1134000000002</v>
      </c>
      <c r="I29" s="35">
        <f t="shared" si="0"/>
        <v>351313.1</v>
      </c>
      <c r="J29" s="35">
        <f t="shared" si="0"/>
        <v>451974.32</v>
      </c>
      <c r="K29" s="36"/>
      <c r="L29" s="37" t="s">
        <v>29</v>
      </c>
      <c r="M29" s="11"/>
      <c r="N29" s="11"/>
      <c r="O29" s="11"/>
      <c r="P29" s="11"/>
      <c r="Q29" s="11"/>
      <c r="R29" s="11"/>
      <c r="S29" s="11"/>
      <c r="T29" s="11"/>
    </row>
    <row r="30" spans="1:20" s="18" customFormat="1" ht="29.1" customHeight="1" x14ac:dyDescent="0.25">
      <c r="A30" s="19"/>
      <c r="B30" s="11"/>
      <c r="C30" s="11"/>
      <c r="D30" s="33" t="s">
        <v>38</v>
      </c>
      <c r="E30" s="11"/>
      <c r="F30" s="38">
        <f>F29*0.05</f>
        <v>4677.826</v>
      </c>
      <c r="G30" s="38"/>
      <c r="H30" s="38">
        <f>H29*0.05</f>
        <v>55.405670000000015</v>
      </c>
      <c r="I30" s="38">
        <f>I29/2*0.05</f>
        <v>8782.8274999999994</v>
      </c>
      <c r="J30" s="39"/>
      <c r="K30" s="11"/>
      <c r="L30" s="37" t="s">
        <v>41</v>
      </c>
      <c r="M30" s="17"/>
      <c r="N30" s="17"/>
      <c r="O30" s="17"/>
      <c r="P30" s="17"/>
      <c r="Q30" s="17"/>
      <c r="R30" s="17"/>
      <c r="S30" s="17"/>
      <c r="T30" s="17"/>
    </row>
    <row r="31" spans="1:20" s="18" customFormat="1" ht="29.1" customHeight="1" x14ac:dyDescent="0.25">
      <c r="A31" s="19"/>
      <c r="B31" s="11"/>
      <c r="C31" s="11"/>
      <c r="D31" s="33" t="s">
        <v>62</v>
      </c>
      <c r="E31" s="11"/>
      <c r="F31" s="38">
        <f>SUM(F29:F30)</f>
        <v>98234.346000000005</v>
      </c>
      <c r="G31" s="38">
        <f t="shared" ref="G31:I31" si="1">SUM(G29:G30)</f>
        <v>37634.788999999997</v>
      </c>
      <c r="H31" s="38">
        <f t="shared" si="1"/>
        <v>1163.5190700000003</v>
      </c>
      <c r="I31" s="38">
        <f t="shared" si="1"/>
        <v>360095.92749999999</v>
      </c>
      <c r="J31" s="39"/>
      <c r="K31" s="11"/>
      <c r="L31" s="37" t="s">
        <v>23</v>
      </c>
      <c r="M31" s="17"/>
      <c r="N31" s="17"/>
      <c r="O31" s="17"/>
      <c r="P31" s="17"/>
      <c r="Q31" s="17"/>
      <c r="R31" s="17"/>
      <c r="S31" s="17"/>
      <c r="T31" s="17"/>
    </row>
    <row r="32" spans="1:20" s="18" customFormat="1" ht="29.1" customHeight="1" x14ac:dyDescent="0.25">
      <c r="A32" s="19"/>
      <c r="B32" s="11"/>
      <c r="C32" s="11"/>
      <c r="D32" s="33" t="s">
        <v>30</v>
      </c>
      <c r="E32" s="11"/>
      <c r="F32" s="38">
        <f>F31*0.1</f>
        <v>9823.4346000000005</v>
      </c>
      <c r="G32" s="38">
        <v>24236.804115999999</v>
      </c>
      <c r="H32" s="38">
        <f>H31*0.1</f>
        <v>116.35190700000004</v>
      </c>
      <c r="I32" s="38">
        <f>I31*0.1</f>
        <v>36009.592750000003</v>
      </c>
      <c r="J32" s="39"/>
      <c r="K32" s="11"/>
      <c r="L32" s="37" t="s">
        <v>30</v>
      </c>
      <c r="M32" s="17"/>
      <c r="N32" s="17"/>
      <c r="O32" s="17"/>
      <c r="P32" s="17"/>
      <c r="Q32" s="17"/>
      <c r="R32" s="17"/>
      <c r="S32" s="17"/>
      <c r="T32" s="17"/>
    </row>
    <row r="33" spans="1:20" s="18" customFormat="1" ht="29.1" customHeight="1" x14ac:dyDescent="0.25">
      <c r="A33" s="19"/>
      <c r="B33" s="11"/>
      <c r="C33" s="11"/>
      <c r="D33" s="33" t="s">
        <v>63</v>
      </c>
      <c r="E33" s="11"/>
      <c r="F33" s="38">
        <f>SUM(F31:F32)</f>
        <v>108057.7806</v>
      </c>
      <c r="G33" s="38">
        <f>SUM(G31:G32)</f>
        <v>61871.593115999996</v>
      </c>
      <c r="H33" s="38">
        <f>SUM(H31:H32)</f>
        <v>1279.8709770000003</v>
      </c>
      <c r="I33" s="38">
        <f>SUM(I31:I32)</f>
        <v>396105.52025</v>
      </c>
      <c r="J33" s="35">
        <f>SUM(F33:I33)</f>
        <v>567314.76494300005</v>
      </c>
      <c r="K33" s="36"/>
      <c r="L33" s="37" t="s">
        <v>23</v>
      </c>
      <c r="M33" s="17"/>
      <c r="N33" s="17"/>
      <c r="O33" s="17"/>
      <c r="P33" s="17"/>
      <c r="Q33" s="17"/>
      <c r="R33" s="17"/>
      <c r="S33" s="17"/>
      <c r="T33" s="17"/>
    </row>
    <row r="34" spans="1:20" s="18" customFormat="1" ht="29.1" customHeight="1" x14ac:dyDescent="0.25">
      <c r="A34" s="19"/>
      <c r="B34" s="11"/>
      <c r="C34" s="11"/>
      <c r="D34" s="33" t="s">
        <v>39</v>
      </c>
      <c r="E34" s="11"/>
      <c r="F34" s="39"/>
      <c r="G34" s="40"/>
      <c r="H34" s="11"/>
      <c r="I34" s="39"/>
      <c r="J34" s="38">
        <f>J33*0.05</f>
        <v>28365.738247150002</v>
      </c>
      <c r="K34" s="41"/>
      <c r="L34" s="37" t="s">
        <v>31</v>
      </c>
      <c r="M34" s="17"/>
      <c r="N34" s="17"/>
      <c r="O34" s="17"/>
      <c r="P34" s="17"/>
      <c r="Q34" s="17"/>
      <c r="R34" s="17"/>
      <c r="S34" s="17"/>
      <c r="T34" s="17"/>
    </row>
    <row r="35" spans="1:20" s="18" customFormat="1" ht="29.1" customHeight="1" x14ac:dyDescent="0.25">
      <c r="A35" s="19"/>
      <c r="B35" s="11"/>
      <c r="C35" s="11"/>
      <c r="D35" s="33" t="s">
        <v>64</v>
      </c>
      <c r="E35" s="11"/>
      <c r="F35" s="11"/>
      <c r="G35" s="11"/>
      <c r="H35" s="11"/>
      <c r="I35" s="39"/>
      <c r="J35" s="35">
        <f>SUM(J33:J34)</f>
        <v>595680.50319015002</v>
      </c>
      <c r="K35" s="36"/>
      <c r="L35" s="37" t="s">
        <v>23</v>
      </c>
      <c r="M35" s="17"/>
      <c r="N35" s="17"/>
      <c r="O35" s="17"/>
      <c r="P35" s="17"/>
      <c r="Q35" s="17"/>
      <c r="R35" s="17"/>
      <c r="S35" s="17"/>
      <c r="T35" s="17"/>
    </row>
    <row r="36" spans="1:20" s="18" customFormat="1" ht="29.1" customHeight="1" x14ac:dyDescent="0.25">
      <c r="A36" s="19"/>
      <c r="B36" s="11"/>
      <c r="C36" s="11"/>
      <c r="D36" s="33" t="s">
        <v>56</v>
      </c>
      <c r="E36" s="42"/>
      <c r="F36" s="11"/>
      <c r="G36" s="42"/>
      <c r="H36" s="42"/>
      <c r="I36" s="39"/>
      <c r="J36" s="38">
        <f>(J35/1000)*12*1.1</f>
        <v>7862.9826421099815</v>
      </c>
      <c r="K36" s="41"/>
      <c r="L36" s="37" t="s">
        <v>32</v>
      </c>
      <c r="M36" s="17"/>
      <c r="N36" s="17"/>
      <c r="O36" s="17"/>
      <c r="P36" s="17"/>
      <c r="Q36" s="17"/>
      <c r="R36" s="17"/>
      <c r="S36" s="17"/>
      <c r="T36" s="17"/>
    </row>
    <row r="37" spans="1:20" s="18" customFormat="1" ht="29.1" customHeight="1" x14ac:dyDescent="0.25">
      <c r="A37" s="19"/>
      <c r="B37" s="11"/>
      <c r="C37" s="11"/>
      <c r="D37" s="33" t="s">
        <v>65</v>
      </c>
      <c r="E37" s="11"/>
      <c r="F37" s="42"/>
      <c r="G37" s="42"/>
      <c r="H37" s="42"/>
      <c r="I37" s="39"/>
      <c r="J37" s="35">
        <f>SUM(J35:J36)</f>
        <v>603543.48583225999</v>
      </c>
      <c r="K37" s="36"/>
      <c r="L37" s="37" t="s">
        <v>23</v>
      </c>
    </row>
    <row r="38" spans="1:20" s="18" customFormat="1" ht="29.1" customHeight="1" x14ac:dyDescent="0.25">
      <c r="A38" s="19"/>
      <c r="B38" s="11"/>
      <c r="C38" s="11"/>
      <c r="D38" s="33" t="s">
        <v>55</v>
      </c>
      <c r="E38" s="11"/>
      <c r="F38" s="42"/>
      <c r="G38" s="84">
        <v>114.2</v>
      </c>
      <c r="H38" s="17"/>
      <c r="I38" s="39"/>
      <c r="J38" s="38">
        <f>(J37)*((G38/100)-1)</f>
        <v>85703.174988180996</v>
      </c>
      <c r="K38" s="41"/>
      <c r="L38" s="37" t="s">
        <v>33</v>
      </c>
    </row>
    <row r="39" spans="1:20" s="18" customFormat="1" ht="29.1" customHeight="1" x14ac:dyDescent="0.25">
      <c r="A39" s="43"/>
      <c r="B39" s="44"/>
      <c r="C39" s="44"/>
      <c r="D39" s="67" t="s">
        <v>34</v>
      </c>
      <c r="E39" s="68"/>
      <c r="F39" s="69"/>
      <c r="G39" s="69"/>
      <c r="H39" s="69"/>
      <c r="I39" s="69"/>
      <c r="J39" s="70">
        <f>SUM(J37:J38)</f>
        <v>689246.66082044097</v>
      </c>
      <c r="K39" s="70"/>
      <c r="L39" s="64" t="s">
        <v>34</v>
      </c>
    </row>
    <row r="40" spans="1:20" x14ac:dyDescent="0.3">
      <c r="E40" s="46"/>
      <c r="F40" s="47"/>
      <c r="G40" s="47"/>
      <c r="H40" s="47"/>
    </row>
    <row r="41" spans="1:20" x14ac:dyDescent="0.3">
      <c r="E41" s="46"/>
      <c r="F41" s="47"/>
      <c r="G41" s="47"/>
      <c r="H41" s="47"/>
    </row>
    <row r="42" spans="1:20" x14ac:dyDescent="0.3">
      <c r="E42" s="46"/>
      <c r="F42" s="47"/>
      <c r="G42" s="47"/>
      <c r="H42" s="47"/>
    </row>
    <row r="43" spans="1:20" x14ac:dyDescent="0.3">
      <c r="E43" s="46"/>
      <c r="F43" s="47"/>
      <c r="G43" s="47"/>
      <c r="H43" s="47"/>
    </row>
    <row r="44" spans="1:20" x14ac:dyDescent="0.3">
      <c r="E44" s="46"/>
      <c r="F44" s="47"/>
      <c r="G44" s="47"/>
      <c r="H44" s="47"/>
    </row>
    <row r="45" spans="1:20" x14ac:dyDescent="0.3">
      <c r="E45" s="46"/>
      <c r="F45" s="47"/>
      <c r="G45" s="47"/>
      <c r="H45" s="47"/>
    </row>
    <row r="46" spans="1:20" x14ac:dyDescent="0.3">
      <c r="E46" s="46"/>
      <c r="F46" s="47"/>
      <c r="G46" s="47"/>
      <c r="H46" s="47"/>
    </row>
    <row r="47" spans="1:20" x14ac:dyDescent="0.3">
      <c r="E47" s="46"/>
      <c r="F47" s="47"/>
      <c r="G47" s="47"/>
      <c r="H47" s="47"/>
    </row>
    <row r="48" spans="1:20" x14ac:dyDescent="0.3">
      <c r="E48" s="46"/>
      <c r="F48" s="47"/>
      <c r="G48" s="47"/>
      <c r="H48" s="47"/>
    </row>
    <row r="49" spans="5:8" x14ac:dyDescent="0.3">
      <c r="E49" s="46"/>
      <c r="F49" s="47"/>
      <c r="G49" s="47"/>
      <c r="H49" s="47"/>
    </row>
    <row r="50" spans="5:8" x14ac:dyDescent="0.3">
      <c r="E50" s="46"/>
      <c r="F50" s="47"/>
      <c r="G50" s="47"/>
      <c r="H50" s="47"/>
    </row>
  </sheetData>
  <phoneticPr fontId="3" type="noConversion"/>
  <printOptions horizontalCentered="1"/>
  <pageMargins left="0.25" right="0.25" top="0.25" bottom="0.25" header="0.25" footer="0.25"/>
  <pageSetup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0"/>
  <sheetViews>
    <sheetView zoomScale="53" zoomScaleNormal="53" workbookViewId="0">
      <selection activeCell="G32" sqref="G32"/>
    </sheetView>
  </sheetViews>
  <sheetFormatPr defaultRowHeight="20.25" x14ac:dyDescent="0.3"/>
  <cols>
    <col min="1" max="1" width="3.140625" style="45" customWidth="1"/>
    <col min="2" max="2" width="23.85546875" style="45" customWidth="1"/>
    <col min="3" max="3" width="51.5703125" style="45" customWidth="1"/>
    <col min="4" max="4" width="10.85546875" style="45" customWidth="1"/>
    <col min="5" max="5" width="13.85546875" style="45" customWidth="1"/>
    <col min="6" max="6" width="17.7109375" style="45" customWidth="1"/>
    <col min="7" max="7" width="24.28515625" style="45" customWidth="1"/>
    <col min="8" max="8" width="20.140625" style="45" customWidth="1"/>
    <col min="9" max="9" width="20.42578125" style="45" customWidth="1"/>
    <col min="10" max="10" width="26.85546875" style="45" customWidth="1"/>
    <col min="11" max="11" width="6.7109375" style="45" customWidth="1"/>
    <col min="12" max="12" width="42.140625" style="45" customWidth="1"/>
    <col min="13" max="13" width="14.5703125" style="45" customWidth="1"/>
    <col min="14" max="14" width="16" style="45" customWidth="1"/>
    <col min="15" max="16384" width="9.140625" style="45"/>
  </cols>
  <sheetData>
    <row r="1" spans="1:20" s="11" customFormat="1" ht="29.1" customHeight="1" x14ac:dyDescent="0.25">
      <c r="A1" s="81"/>
      <c r="B1" s="75" t="s">
        <v>57</v>
      </c>
      <c r="C1" s="2"/>
      <c r="D1" s="3" t="s">
        <v>58</v>
      </c>
      <c r="E1" s="4"/>
      <c r="F1" s="5"/>
      <c r="G1" s="4"/>
      <c r="H1" s="6"/>
      <c r="I1" s="6"/>
      <c r="J1" s="6"/>
      <c r="K1" s="7"/>
      <c r="L1" s="8"/>
      <c r="M1" s="9"/>
      <c r="N1" s="10"/>
    </row>
    <row r="2" spans="1:20" s="11" customFormat="1" ht="29.1" customHeight="1" x14ac:dyDescent="0.25">
      <c r="A2" s="77"/>
      <c r="B2" s="78" t="s">
        <v>9</v>
      </c>
      <c r="C2" s="50" t="s">
        <v>10</v>
      </c>
      <c r="D2" s="51"/>
      <c r="E2" s="52"/>
      <c r="F2" s="53"/>
      <c r="G2" s="52"/>
      <c r="H2" s="54"/>
      <c r="I2" s="73">
        <v>44197</v>
      </c>
      <c r="J2" s="55" t="s">
        <v>3</v>
      </c>
      <c r="K2" s="56"/>
      <c r="L2" s="57"/>
      <c r="M2" s="9"/>
      <c r="N2" s="10"/>
    </row>
    <row r="3" spans="1:20" s="18" customFormat="1" ht="29.1" customHeight="1" x14ac:dyDescent="0.25">
      <c r="A3" s="12"/>
      <c r="B3" s="76" t="s">
        <v>11</v>
      </c>
      <c r="C3" s="13" t="s">
        <v>12</v>
      </c>
      <c r="D3" s="1" t="s">
        <v>13</v>
      </c>
      <c r="E3" s="4" t="s">
        <v>14</v>
      </c>
      <c r="F3" s="14" t="s">
        <v>15</v>
      </c>
      <c r="G3" s="14" t="s">
        <v>16</v>
      </c>
      <c r="H3" s="14" t="s">
        <v>17</v>
      </c>
      <c r="I3" s="14" t="s">
        <v>59</v>
      </c>
      <c r="J3" s="14" t="s">
        <v>42</v>
      </c>
      <c r="K3" s="15"/>
      <c r="L3" s="16"/>
      <c r="M3" s="17"/>
      <c r="N3" s="17"/>
      <c r="O3" s="17"/>
      <c r="P3" s="17"/>
      <c r="Q3" s="17"/>
      <c r="R3" s="17"/>
      <c r="S3" s="17"/>
      <c r="T3" s="17"/>
    </row>
    <row r="4" spans="1:20" s="18" customFormat="1" ht="29.1" customHeight="1" x14ac:dyDescent="0.25">
      <c r="A4" s="19"/>
      <c r="B4" s="20" t="e">
        <f>#REF!</f>
        <v>#REF!</v>
      </c>
      <c r="C4" s="17" t="s">
        <v>43</v>
      </c>
      <c r="D4" s="20">
        <v>15</v>
      </c>
      <c r="E4" s="21" t="s">
        <v>18</v>
      </c>
      <c r="F4" s="22">
        <v>2625</v>
      </c>
      <c r="G4" s="22">
        <v>1222.5</v>
      </c>
      <c r="H4" s="22">
        <v>8.4</v>
      </c>
      <c r="I4" s="22">
        <v>0</v>
      </c>
      <c r="J4" s="22"/>
      <c r="K4" s="22"/>
      <c r="L4" s="23"/>
    </row>
    <row r="5" spans="1:20" s="18" customFormat="1" ht="29.1" customHeight="1" x14ac:dyDescent="0.25">
      <c r="A5" s="19"/>
      <c r="B5" s="20" t="e">
        <f>#REF!</f>
        <v>#REF!</v>
      </c>
      <c r="C5" s="17" t="s">
        <v>44</v>
      </c>
      <c r="D5" s="20">
        <v>34</v>
      </c>
      <c r="E5" s="21" t="s">
        <v>18</v>
      </c>
      <c r="F5" s="22">
        <v>5644</v>
      </c>
      <c r="G5" s="22">
        <v>2227</v>
      </c>
      <c r="H5" s="22">
        <v>15.3</v>
      </c>
      <c r="I5" s="22">
        <v>0</v>
      </c>
      <c r="J5" s="22"/>
      <c r="K5" s="22"/>
      <c r="L5" s="23"/>
      <c r="M5" s="24"/>
      <c r="N5" s="25"/>
    </row>
    <row r="6" spans="1:20" s="18" customFormat="1" ht="29.1" customHeight="1" x14ac:dyDescent="0.25">
      <c r="A6" s="19"/>
      <c r="B6" s="20" t="e">
        <f>#REF!</f>
        <v>#REF!</v>
      </c>
      <c r="C6" s="17" t="s">
        <v>45</v>
      </c>
      <c r="D6" s="20">
        <v>500</v>
      </c>
      <c r="E6" s="21" t="s">
        <v>19</v>
      </c>
      <c r="F6" s="22">
        <v>225</v>
      </c>
      <c r="G6" s="22">
        <v>865</v>
      </c>
      <c r="H6" s="22">
        <v>0</v>
      </c>
      <c r="I6" s="22">
        <v>0</v>
      </c>
      <c r="J6" s="22"/>
      <c r="K6" s="22"/>
      <c r="L6" s="23"/>
      <c r="M6" s="24"/>
      <c r="N6" s="26"/>
    </row>
    <row r="7" spans="1:20" s="18" customFormat="1" ht="29.1" customHeight="1" x14ac:dyDescent="0.25">
      <c r="A7" s="19"/>
      <c r="B7" s="20" t="e">
        <f>#REF!</f>
        <v>#REF!</v>
      </c>
      <c r="C7" s="17" t="s">
        <v>46</v>
      </c>
      <c r="D7" s="20">
        <v>150</v>
      </c>
      <c r="E7" s="21" t="s">
        <v>20</v>
      </c>
      <c r="F7" s="22">
        <v>3150</v>
      </c>
      <c r="G7" s="22">
        <v>3150</v>
      </c>
      <c r="H7" s="22">
        <v>0</v>
      </c>
      <c r="I7" s="22">
        <v>0</v>
      </c>
      <c r="J7" s="22"/>
      <c r="K7" s="22"/>
      <c r="L7" s="23"/>
      <c r="M7" s="24"/>
      <c r="N7" s="26"/>
    </row>
    <row r="8" spans="1:20" s="18" customFormat="1" ht="29.1" customHeight="1" x14ac:dyDescent="0.25">
      <c r="A8" s="19"/>
      <c r="B8" s="20" t="e">
        <f>#REF!</f>
        <v>#REF!</v>
      </c>
      <c r="C8" s="17" t="s">
        <v>4</v>
      </c>
      <c r="D8" s="20">
        <v>278</v>
      </c>
      <c r="E8" s="21" t="s">
        <v>18</v>
      </c>
      <c r="F8" s="22">
        <v>35862</v>
      </c>
      <c r="G8" s="22">
        <v>0</v>
      </c>
      <c r="H8" s="22">
        <v>0</v>
      </c>
      <c r="I8" s="22">
        <v>0</v>
      </c>
      <c r="J8" s="22"/>
      <c r="K8" s="22"/>
      <c r="L8" s="23"/>
      <c r="M8" s="24"/>
      <c r="N8" s="25"/>
    </row>
    <row r="9" spans="1:20" s="18" customFormat="1" ht="29.1" customHeight="1" x14ac:dyDescent="0.25">
      <c r="A9" s="19"/>
      <c r="B9" s="20" t="e">
        <f>#REF!</f>
        <v>#REF!</v>
      </c>
      <c r="C9" s="17" t="s">
        <v>48</v>
      </c>
      <c r="D9" s="20">
        <v>278</v>
      </c>
      <c r="E9" s="21" t="s">
        <v>18</v>
      </c>
      <c r="F9" s="22">
        <v>0</v>
      </c>
      <c r="G9" s="22">
        <v>3655.7000000000003</v>
      </c>
      <c r="H9" s="22">
        <v>136.22</v>
      </c>
      <c r="I9" s="22">
        <v>0</v>
      </c>
      <c r="J9" s="22"/>
      <c r="K9" s="22"/>
      <c r="L9" s="23"/>
    </row>
    <row r="10" spans="1:20" s="18" customFormat="1" ht="29.1" customHeight="1" x14ac:dyDescent="0.25">
      <c r="A10" s="19"/>
      <c r="B10" s="20" t="e">
        <f>#REF!</f>
        <v>#REF!</v>
      </c>
      <c r="C10" s="17" t="s">
        <v>47</v>
      </c>
      <c r="D10" s="27">
        <v>15000</v>
      </c>
      <c r="E10" s="21" t="s">
        <v>21</v>
      </c>
      <c r="F10" s="22">
        <v>0</v>
      </c>
      <c r="G10" s="22">
        <v>7200</v>
      </c>
      <c r="H10" s="22">
        <v>750</v>
      </c>
      <c r="I10" s="22">
        <v>0</v>
      </c>
      <c r="J10" s="22"/>
      <c r="K10" s="22"/>
      <c r="L10" s="23"/>
    </row>
    <row r="11" spans="1:20" s="18" customFormat="1" ht="29.1" customHeight="1" x14ac:dyDescent="0.25">
      <c r="A11" s="19"/>
      <c r="B11" s="20" t="e">
        <f>#REF!</f>
        <v>#REF!</v>
      </c>
      <c r="C11" s="17" t="s">
        <v>49</v>
      </c>
      <c r="D11" s="20">
        <v>950</v>
      </c>
      <c r="E11" s="21" t="s">
        <v>19</v>
      </c>
      <c r="F11" s="22">
        <v>38</v>
      </c>
      <c r="G11" s="22">
        <v>313.5</v>
      </c>
      <c r="H11" s="22">
        <v>57</v>
      </c>
      <c r="I11" s="22">
        <v>0</v>
      </c>
      <c r="J11" s="22"/>
      <c r="K11" s="22"/>
      <c r="L11" s="23"/>
    </row>
    <row r="12" spans="1:20" s="18" customFormat="1" ht="29.1" customHeight="1" x14ac:dyDescent="0.25">
      <c r="A12" s="19"/>
      <c r="B12" s="20" t="e">
        <f>#REF!</f>
        <v>#REF!</v>
      </c>
      <c r="C12" s="17" t="s">
        <v>50</v>
      </c>
      <c r="D12" s="20">
        <v>150</v>
      </c>
      <c r="E12" s="21" t="s">
        <v>20</v>
      </c>
      <c r="F12" s="22">
        <v>1830</v>
      </c>
      <c r="G12" s="22">
        <v>717</v>
      </c>
      <c r="H12" s="22">
        <v>0</v>
      </c>
      <c r="I12" s="22">
        <v>0</v>
      </c>
      <c r="J12" s="22"/>
      <c r="K12" s="22"/>
      <c r="L12" s="23"/>
    </row>
    <row r="13" spans="1:20" s="28" customFormat="1" ht="29.1" customHeight="1" x14ac:dyDescent="0.25">
      <c r="A13" s="79"/>
      <c r="B13" s="80" t="s">
        <v>22</v>
      </c>
      <c r="C13" s="60" t="s">
        <v>23</v>
      </c>
      <c r="D13" s="61"/>
      <c r="E13" s="62"/>
      <c r="F13" s="63">
        <f>SUM(F4:F12)</f>
        <v>49374</v>
      </c>
      <c r="G13" s="63">
        <f>SUM(G4:G12)</f>
        <v>19350.7</v>
      </c>
      <c r="H13" s="63">
        <f>SUM(H4:H12)</f>
        <v>966.92000000000007</v>
      </c>
      <c r="I13" s="63">
        <f>SUM(I4:I12)</f>
        <v>0</v>
      </c>
      <c r="J13" s="63">
        <f>SUM(F13:I13)</f>
        <v>69691.62</v>
      </c>
      <c r="K13" s="63"/>
      <c r="L13" s="64" t="s">
        <v>22</v>
      </c>
    </row>
    <row r="14" spans="1:20" s="18" customFormat="1" ht="29.1" customHeight="1" x14ac:dyDescent="0.25">
      <c r="A14" s="19"/>
      <c r="B14" s="20" t="e">
        <f>#REF!</f>
        <v>#REF!</v>
      </c>
      <c r="C14" s="17" t="s">
        <v>51</v>
      </c>
      <c r="D14" s="29">
        <v>8</v>
      </c>
      <c r="E14" s="21" t="s">
        <v>24</v>
      </c>
      <c r="F14" s="22">
        <v>9800</v>
      </c>
      <c r="G14" s="22">
        <v>2600</v>
      </c>
      <c r="H14" s="22">
        <v>0</v>
      </c>
      <c r="I14" s="22">
        <v>0</v>
      </c>
      <c r="J14" s="30"/>
      <c r="K14" s="30"/>
      <c r="L14" s="23"/>
      <c r="M14" s="17"/>
      <c r="N14" s="17"/>
      <c r="O14" s="17"/>
      <c r="P14" s="17"/>
      <c r="Q14" s="17"/>
      <c r="R14" s="17"/>
      <c r="S14" s="17"/>
      <c r="T14" s="17"/>
    </row>
    <row r="15" spans="1:20" s="18" customFormat="1" ht="29.1" customHeight="1" x14ac:dyDescent="0.25">
      <c r="A15" s="19"/>
      <c r="B15" s="20" t="e">
        <f>#REF!</f>
        <v>#REF!</v>
      </c>
      <c r="C15" s="17" t="s">
        <v>54</v>
      </c>
      <c r="D15" s="29">
        <v>800</v>
      </c>
      <c r="E15" s="21" t="s">
        <v>21</v>
      </c>
      <c r="F15" s="22">
        <v>4760</v>
      </c>
      <c r="G15" s="22">
        <v>0</v>
      </c>
      <c r="H15" s="22">
        <v>0</v>
      </c>
      <c r="I15" s="22">
        <v>0</v>
      </c>
      <c r="J15" s="30"/>
      <c r="K15" s="30"/>
      <c r="L15" s="23"/>
      <c r="M15" s="17"/>
      <c r="N15" s="17"/>
      <c r="O15" s="17"/>
      <c r="P15" s="17"/>
      <c r="Q15" s="17"/>
      <c r="R15" s="17"/>
      <c r="S15" s="17"/>
      <c r="T15" s="17"/>
    </row>
    <row r="16" spans="1:20" s="17" customFormat="1" ht="29.1" customHeight="1" x14ac:dyDescent="0.25">
      <c r="A16" s="79"/>
      <c r="B16" s="80" t="s">
        <v>25</v>
      </c>
      <c r="C16" s="60" t="s">
        <v>23</v>
      </c>
      <c r="D16" s="65"/>
      <c r="E16" s="62"/>
      <c r="F16" s="63">
        <f>SUM(F14:F15)</f>
        <v>14560</v>
      </c>
      <c r="G16" s="63">
        <f>SUM(G14:G15)</f>
        <v>2600</v>
      </c>
      <c r="H16" s="63">
        <f>SUM(H14:H15)</f>
        <v>0</v>
      </c>
      <c r="I16" s="63">
        <f>SUM(I14:I15)</f>
        <v>0</v>
      </c>
      <c r="J16" s="63">
        <f>SUM(F16:I16)</f>
        <v>17160</v>
      </c>
      <c r="K16" s="63"/>
      <c r="L16" s="64" t="s">
        <v>25</v>
      </c>
    </row>
    <row r="17" spans="1:20" s="18" customFormat="1" ht="29.1" customHeight="1" x14ac:dyDescent="0.25">
      <c r="A17" s="19"/>
      <c r="B17" s="20" t="e">
        <f>#REF!</f>
        <v>#REF!</v>
      </c>
      <c r="C17" s="17" t="s">
        <v>52</v>
      </c>
      <c r="D17" s="31">
        <v>15000</v>
      </c>
      <c r="E17" s="21" t="s">
        <v>26</v>
      </c>
      <c r="F17" s="22">
        <v>0</v>
      </c>
      <c r="G17" s="22">
        <v>0</v>
      </c>
      <c r="H17" s="22">
        <v>0</v>
      </c>
      <c r="I17" s="22">
        <v>307500</v>
      </c>
      <c r="J17" s="30"/>
      <c r="K17" s="30"/>
      <c r="L17" s="23"/>
      <c r="M17" s="17"/>
      <c r="N17" s="17"/>
      <c r="O17" s="17"/>
      <c r="P17" s="17"/>
      <c r="Q17" s="17"/>
      <c r="R17" s="17"/>
      <c r="S17" s="17"/>
      <c r="T17" s="17"/>
    </row>
    <row r="18" spans="1:20" s="18" customFormat="1" ht="29.1" customHeight="1" x14ac:dyDescent="0.25">
      <c r="A18" s="19"/>
      <c r="B18" s="20" t="e">
        <f>#REF!</f>
        <v>#REF!</v>
      </c>
      <c r="C18" s="17" t="s">
        <v>35</v>
      </c>
      <c r="D18" s="31">
        <v>4</v>
      </c>
      <c r="E18" s="21" t="s">
        <v>27</v>
      </c>
      <c r="F18" s="22">
        <v>0</v>
      </c>
      <c r="G18" s="22">
        <v>0</v>
      </c>
      <c r="H18" s="22">
        <v>0</v>
      </c>
      <c r="I18" s="22">
        <v>1920</v>
      </c>
      <c r="J18" s="30"/>
      <c r="K18" s="30"/>
      <c r="L18" s="23"/>
      <c r="M18" s="17"/>
      <c r="N18" s="17"/>
      <c r="O18" s="17"/>
      <c r="P18" s="17"/>
      <c r="Q18" s="17"/>
      <c r="R18" s="17"/>
      <c r="S18" s="17"/>
      <c r="T18" s="17"/>
    </row>
    <row r="19" spans="1:20" s="18" customFormat="1" ht="29.1" customHeight="1" x14ac:dyDescent="0.25">
      <c r="A19" s="19"/>
      <c r="B19" s="20" t="e">
        <f>#REF!</f>
        <v>#REF!</v>
      </c>
      <c r="C19" s="17" t="s">
        <v>36</v>
      </c>
      <c r="D19" s="31">
        <v>8</v>
      </c>
      <c r="E19" s="21" t="s">
        <v>27</v>
      </c>
      <c r="F19" s="22">
        <v>0</v>
      </c>
      <c r="G19" s="22">
        <v>0</v>
      </c>
      <c r="H19" s="22">
        <v>0</v>
      </c>
      <c r="I19" s="22">
        <v>8200</v>
      </c>
      <c r="J19" s="30"/>
      <c r="K19" s="30"/>
      <c r="L19" s="23"/>
      <c r="M19" s="17"/>
      <c r="N19" s="17"/>
      <c r="O19" s="17"/>
      <c r="P19" s="17"/>
      <c r="Q19" s="17"/>
      <c r="R19" s="17"/>
      <c r="S19" s="17"/>
      <c r="T19" s="17"/>
    </row>
    <row r="20" spans="1:20" s="18" customFormat="1" ht="29.1" customHeight="1" x14ac:dyDescent="0.25">
      <c r="A20" s="19"/>
      <c r="B20" s="20" t="e">
        <f>#REF!</f>
        <v>#REF!</v>
      </c>
      <c r="C20" s="17" t="s">
        <v>37</v>
      </c>
      <c r="D20" s="31">
        <v>6</v>
      </c>
      <c r="E20" s="21" t="s">
        <v>27</v>
      </c>
      <c r="F20" s="22">
        <v>0</v>
      </c>
      <c r="G20" s="22">
        <v>0</v>
      </c>
      <c r="H20" s="22">
        <v>0</v>
      </c>
      <c r="I20" s="22">
        <v>2910</v>
      </c>
      <c r="J20" s="30"/>
      <c r="K20" s="30"/>
      <c r="L20" s="23"/>
      <c r="M20" s="17"/>
      <c r="N20" s="17"/>
      <c r="O20" s="17"/>
      <c r="P20" s="17"/>
      <c r="Q20" s="17"/>
      <c r="R20" s="17"/>
      <c r="S20" s="17"/>
      <c r="T20" s="17"/>
    </row>
    <row r="21" spans="1:20" s="18" customFormat="1" ht="29.1" customHeight="1" x14ac:dyDescent="0.25">
      <c r="A21" s="19"/>
      <c r="B21" s="20" t="e">
        <f>#REF!</f>
        <v>#REF!</v>
      </c>
      <c r="C21" s="17" t="s">
        <v>8</v>
      </c>
      <c r="D21" s="31">
        <v>4</v>
      </c>
      <c r="E21" s="21" t="s">
        <v>27</v>
      </c>
      <c r="F21" s="22">
        <v>2740</v>
      </c>
      <c r="G21" s="22">
        <v>524</v>
      </c>
      <c r="H21" s="22">
        <v>0</v>
      </c>
      <c r="I21" s="22">
        <v>0</v>
      </c>
      <c r="J21" s="30"/>
      <c r="K21" s="30"/>
      <c r="L21" s="23"/>
      <c r="M21" s="17"/>
      <c r="N21" s="17"/>
      <c r="O21" s="17"/>
      <c r="P21" s="17"/>
      <c r="Q21" s="17"/>
      <c r="R21" s="17"/>
      <c r="S21" s="17"/>
      <c r="T21" s="17"/>
    </row>
    <row r="22" spans="1:20" s="18" customFormat="1" ht="29.1" customHeight="1" x14ac:dyDescent="0.25">
      <c r="A22" s="19"/>
      <c r="B22" s="20" t="e">
        <f>#REF!</f>
        <v>#REF!</v>
      </c>
      <c r="C22" s="17" t="s">
        <v>53</v>
      </c>
      <c r="D22" s="31">
        <v>6</v>
      </c>
      <c r="E22" s="21" t="s">
        <v>27</v>
      </c>
      <c r="F22" s="22">
        <v>2940</v>
      </c>
      <c r="G22" s="22">
        <v>303</v>
      </c>
      <c r="H22" s="22">
        <v>68.699999999999989</v>
      </c>
      <c r="I22" s="22">
        <v>0</v>
      </c>
      <c r="J22" s="30"/>
      <c r="K22" s="30"/>
      <c r="L22" s="23"/>
      <c r="M22" s="17"/>
      <c r="N22" s="17"/>
      <c r="O22" s="17"/>
      <c r="P22" s="17"/>
      <c r="Q22" s="17"/>
      <c r="R22" s="17"/>
      <c r="S22" s="17"/>
      <c r="T22" s="17"/>
    </row>
    <row r="23" spans="1:20" s="18" customFormat="1" ht="29.1" customHeight="1" x14ac:dyDescent="0.25">
      <c r="A23" s="19"/>
      <c r="B23" s="20" t="e">
        <f>#REF!</f>
        <v>#REF!</v>
      </c>
      <c r="C23" s="17" t="s">
        <v>6</v>
      </c>
      <c r="D23" s="31">
        <v>300</v>
      </c>
      <c r="E23" s="21" t="s">
        <v>19</v>
      </c>
      <c r="F23" s="22">
        <v>2595</v>
      </c>
      <c r="G23" s="22">
        <v>615</v>
      </c>
      <c r="H23" s="22">
        <v>0</v>
      </c>
      <c r="I23" s="22">
        <v>0</v>
      </c>
      <c r="J23" s="30"/>
      <c r="K23" s="30"/>
      <c r="L23" s="23"/>
      <c r="M23" s="17"/>
      <c r="N23" s="17"/>
      <c r="O23" s="17"/>
      <c r="P23" s="17"/>
      <c r="Q23" s="17"/>
      <c r="R23" s="17"/>
      <c r="S23" s="17"/>
      <c r="T23" s="17"/>
    </row>
    <row r="24" spans="1:20" s="18" customFormat="1" ht="29.1" customHeight="1" x14ac:dyDescent="0.25">
      <c r="A24" s="19"/>
      <c r="B24" s="20" t="e">
        <f>#REF!</f>
        <v>#REF!</v>
      </c>
      <c r="C24" s="17" t="s">
        <v>7</v>
      </c>
      <c r="D24" s="31">
        <v>15</v>
      </c>
      <c r="E24" s="21" t="s">
        <v>24</v>
      </c>
      <c r="F24" s="22">
        <v>705</v>
      </c>
      <c r="G24" s="22">
        <v>2460</v>
      </c>
      <c r="H24" s="22">
        <v>0</v>
      </c>
      <c r="I24" s="22">
        <v>0</v>
      </c>
      <c r="J24" s="30"/>
      <c r="K24" s="30"/>
      <c r="L24" s="23"/>
      <c r="M24" s="17"/>
      <c r="N24" s="17"/>
      <c r="O24" s="17"/>
      <c r="P24" s="17"/>
      <c r="Q24" s="17"/>
      <c r="R24" s="17"/>
      <c r="S24" s="17"/>
      <c r="T24" s="17"/>
    </row>
    <row r="25" spans="1:20" s="18" customFormat="1" ht="29.1" customHeight="1" x14ac:dyDescent="0.25">
      <c r="A25" s="19"/>
      <c r="B25" s="20" t="e">
        <f>#REF!</f>
        <v>#REF!</v>
      </c>
      <c r="C25" s="17" t="s">
        <v>5</v>
      </c>
      <c r="D25" s="31">
        <v>27400</v>
      </c>
      <c r="E25" s="21" t="s">
        <v>21</v>
      </c>
      <c r="F25" s="22">
        <v>14522</v>
      </c>
      <c r="G25" s="22">
        <v>6850</v>
      </c>
      <c r="H25" s="22">
        <v>0</v>
      </c>
      <c r="I25" s="22">
        <v>0</v>
      </c>
      <c r="J25" s="30"/>
      <c r="K25" s="30"/>
      <c r="L25" s="23"/>
      <c r="M25" s="17"/>
      <c r="N25" s="17"/>
      <c r="O25" s="17"/>
      <c r="P25" s="17"/>
      <c r="Q25" s="17"/>
      <c r="R25" s="17"/>
      <c r="S25" s="17"/>
      <c r="T25" s="17"/>
    </row>
    <row r="26" spans="1:20" s="17" customFormat="1" ht="29.1" customHeight="1" x14ac:dyDescent="0.25">
      <c r="A26" s="79"/>
      <c r="B26" s="80" t="s">
        <v>28</v>
      </c>
      <c r="C26" s="60" t="s">
        <v>23</v>
      </c>
      <c r="D26" s="66"/>
      <c r="E26" s="52"/>
      <c r="F26" s="63">
        <f>SUM(F17:F25)</f>
        <v>23502</v>
      </c>
      <c r="G26" s="63">
        <f>SUM(G17:G25)</f>
        <v>10752</v>
      </c>
      <c r="H26" s="63">
        <f>SUM(H17:H25)</f>
        <v>68.699999999999989</v>
      </c>
      <c r="I26" s="63">
        <f>SUM(I17:I25)</f>
        <v>320530</v>
      </c>
      <c r="J26" s="63">
        <f>SUM(F26:I26)</f>
        <v>354852.7</v>
      </c>
      <c r="K26" s="63"/>
      <c r="L26" s="64" t="s">
        <v>28</v>
      </c>
    </row>
    <row r="27" spans="1:20" s="34" customFormat="1" ht="29.1" customHeight="1" x14ac:dyDescent="0.25">
      <c r="A27" s="32"/>
      <c r="B27" s="11"/>
      <c r="C27" s="11"/>
      <c r="D27" s="33" t="s">
        <v>23</v>
      </c>
      <c r="E27" s="11"/>
      <c r="F27" s="35">
        <f>F13+F16+F26</f>
        <v>87436</v>
      </c>
      <c r="G27" s="35">
        <f>G13+G16+G26</f>
        <v>32702.7</v>
      </c>
      <c r="H27" s="35">
        <f>H13+H16+H26</f>
        <v>1035.6200000000001</v>
      </c>
      <c r="I27" s="35">
        <f>I13+I16+I26</f>
        <v>320530</v>
      </c>
      <c r="J27" s="35">
        <f>SUM(F27:I27)</f>
        <v>441704.32</v>
      </c>
      <c r="K27" s="36"/>
      <c r="L27" s="37" t="s">
        <v>23</v>
      </c>
      <c r="M27" s="11"/>
      <c r="N27" s="11"/>
      <c r="O27" s="11"/>
      <c r="P27" s="11"/>
      <c r="Q27" s="11"/>
      <c r="R27" s="11"/>
      <c r="S27" s="11"/>
      <c r="T27" s="11"/>
    </row>
    <row r="28" spans="1:20" s="17" customFormat="1" ht="29.1" customHeight="1" x14ac:dyDescent="0.25">
      <c r="A28" s="79"/>
      <c r="B28" s="80" t="s">
        <v>60</v>
      </c>
      <c r="C28" s="60" t="s">
        <v>61</v>
      </c>
      <c r="D28" s="59"/>
      <c r="E28" s="68"/>
      <c r="F28" s="71">
        <f>F27*0.07</f>
        <v>6120.52</v>
      </c>
      <c r="G28" s="71">
        <f>G27*0.07</f>
        <v>2289.1890000000003</v>
      </c>
      <c r="H28" s="71">
        <f>H27*0.07</f>
        <v>72.493400000000008</v>
      </c>
      <c r="I28" s="71">
        <f>I27*0.07</f>
        <v>22437.100000000002</v>
      </c>
      <c r="J28" s="72"/>
      <c r="K28" s="68"/>
      <c r="L28" s="64" t="s">
        <v>40</v>
      </c>
    </row>
    <row r="29" spans="1:20" s="34" customFormat="1" ht="29.1" customHeight="1" x14ac:dyDescent="0.25">
      <c r="A29" s="32"/>
      <c r="B29" s="11"/>
      <c r="C29" s="11"/>
      <c r="D29" s="33" t="s">
        <v>29</v>
      </c>
      <c r="E29" s="11"/>
      <c r="F29" s="35">
        <f>SUM(F27:F28)</f>
        <v>93556.52</v>
      </c>
      <c r="G29" s="35">
        <f t="shared" ref="G29:J29" si="0">SUM(G27:G28)</f>
        <v>34991.889000000003</v>
      </c>
      <c r="H29" s="35">
        <f t="shared" si="0"/>
        <v>1108.1134000000002</v>
      </c>
      <c r="I29" s="35">
        <f t="shared" si="0"/>
        <v>342967.1</v>
      </c>
      <c r="J29" s="35">
        <f t="shared" si="0"/>
        <v>441704.32</v>
      </c>
      <c r="K29" s="36"/>
      <c r="L29" s="37" t="s">
        <v>29</v>
      </c>
      <c r="M29" s="11"/>
      <c r="N29" s="11"/>
      <c r="O29" s="11"/>
      <c r="P29" s="11"/>
      <c r="Q29" s="11"/>
      <c r="R29" s="11"/>
      <c r="S29" s="11"/>
      <c r="T29" s="11"/>
    </row>
    <row r="30" spans="1:20" s="18" customFormat="1" ht="29.1" customHeight="1" x14ac:dyDescent="0.25">
      <c r="A30" s="19"/>
      <c r="B30" s="11"/>
      <c r="C30" s="11"/>
      <c r="D30" s="33" t="s">
        <v>38</v>
      </c>
      <c r="E30" s="11"/>
      <c r="F30" s="38">
        <f>F29*0.05</f>
        <v>4677.826</v>
      </c>
      <c r="G30" s="38"/>
      <c r="H30" s="38">
        <f>H29*0.05</f>
        <v>55.405670000000015</v>
      </c>
      <c r="I30" s="38">
        <f>I29/2*0.05</f>
        <v>8574.1774999999998</v>
      </c>
      <c r="J30" s="39"/>
      <c r="K30" s="11"/>
      <c r="L30" s="37" t="s">
        <v>41</v>
      </c>
      <c r="M30" s="17"/>
      <c r="N30" s="17"/>
      <c r="O30" s="17"/>
      <c r="P30" s="17"/>
      <c r="Q30" s="17"/>
      <c r="R30" s="17"/>
      <c r="S30" s="17"/>
      <c r="T30" s="17"/>
    </row>
    <row r="31" spans="1:20" s="18" customFormat="1" ht="29.1" customHeight="1" x14ac:dyDescent="0.25">
      <c r="A31" s="19"/>
      <c r="B31" s="11"/>
      <c r="C31" s="11"/>
      <c r="D31" s="33" t="s">
        <v>62</v>
      </c>
      <c r="E31" s="11"/>
      <c r="F31" s="38">
        <f>SUM(F29:F30)</f>
        <v>98234.346000000005</v>
      </c>
      <c r="G31" s="38">
        <f t="shared" ref="G31:I31" si="1">SUM(G29:G30)</f>
        <v>34991.889000000003</v>
      </c>
      <c r="H31" s="38">
        <f t="shared" si="1"/>
        <v>1163.5190700000003</v>
      </c>
      <c r="I31" s="38">
        <f t="shared" si="1"/>
        <v>351541.27749999997</v>
      </c>
      <c r="J31" s="39"/>
      <c r="K31" s="11"/>
      <c r="L31" s="37" t="s">
        <v>23</v>
      </c>
      <c r="M31" s="17"/>
      <c r="N31" s="17"/>
      <c r="O31" s="17"/>
      <c r="P31" s="17"/>
      <c r="Q31" s="17"/>
      <c r="R31" s="17"/>
      <c r="S31" s="17"/>
      <c r="T31" s="17"/>
    </row>
    <row r="32" spans="1:20" s="18" customFormat="1" ht="29.1" customHeight="1" x14ac:dyDescent="0.25">
      <c r="A32" s="19"/>
      <c r="B32" s="11"/>
      <c r="C32" s="11"/>
      <c r="D32" s="33" t="s">
        <v>30</v>
      </c>
      <c r="E32" s="11"/>
      <c r="F32" s="38">
        <f>F31*0.1</f>
        <v>9823.4346000000005</v>
      </c>
      <c r="G32" s="38">
        <v>22534.776516000002</v>
      </c>
      <c r="H32" s="38">
        <f>H31*0.1</f>
        <v>116.35190700000004</v>
      </c>
      <c r="I32" s="38">
        <f>I31*0.1</f>
        <v>35154.12775</v>
      </c>
      <c r="J32" s="39"/>
      <c r="K32" s="11"/>
      <c r="L32" s="37" t="s">
        <v>30</v>
      </c>
      <c r="M32" s="17"/>
      <c r="N32" s="17"/>
      <c r="O32" s="17"/>
      <c r="P32" s="17"/>
      <c r="Q32" s="17"/>
      <c r="R32" s="17"/>
      <c r="S32" s="17"/>
      <c r="T32" s="17"/>
    </row>
    <row r="33" spans="1:20" s="18" customFormat="1" ht="29.1" customHeight="1" x14ac:dyDescent="0.25">
      <c r="A33" s="19"/>
      <c r="B33" s="11"/>
      <c r="C33" s="11"/>
      <c r="D33" s="33" t="s">
        <v>63</v>
      </c>
      <c r="E33" s="11"/>
      <c r="F33" s="38">
        <f>SUM(F31:F32)</f>
        <v>108057.7806</v>
      </c>
      <c r="G33" s="38">
        <f>SUM(G31:G32)</f>
        <v>57526.665516000008</v>
      </c>
      <c r="H33" s="38">
        <f>SUM(H31:H32)</f>
        <v>1279.8709770000003</v>
      </c>
      <c r="I33" s="38">
        <f>SUM(I31:I32)</f>
        <v>386695.40524999995</v>
      </c>
      <c r="J33" s="35">
        <f>SUM(F33:I33)</f>
        <v>553559.722343</v>
      </c>
      <c r="K33" s="36"/>
      <c r="L33" s="37" t="s">
        <v>23</v>
      </c>
      <c r="M33" s="17"/>
      <c r="N33" s="17"/>
      <c r="O33" s="17"/>
      <c r="P33" s="17"/>
      <c r="Q33" s="17"/>
      <c r="R33" s="17"/>
      <c r="S33" s="17"/>
      <c r="T33" s="17"/>
    </row>
    <row r="34" spans="1:20" s="18" customFormat="1" ht="29.1" customHeight="1" x14ac:dyDescent="0.25">
      <c r="A34" s="19"/>
      <c r="B34" s="11"/>
      <c r="C34" s="11"/>
      <c r="D34" s="33" t="s">
        <v>39</v>
      </c>
      <c r="E34" s="11"/>
      <c r="F34" s="39"/>
      <c r="G34" s="40"/>
      <c r="H34" s="11"/>
      <c r="I34" s="39"/>
      <c r="J34" s="38">
        <f>J33*0.05</f>
        <v>27677.986117150002</v>
      </c>
      <c r="K34" s="41"/>
      <c r="L34" s="37" t="s">
        <v>31</v>
      </c>
      <c r="M34" s="17"/>
      <c r="N34" s="17"/>
      <c r="O34" s="17"/>
      <c r="P34" s="17"/>
      <c r="Q34" s="17"/>
      <c r="R34" s="17"/>
      <c r="S34" s="17"/>
      <c r="T34" s="17"/>
    </row>
    <row r="35" spans="1:20" s="18" customFormat="1" ht="29.1" customHeight="1" x14ac:dyDescent="0.25">
      <c r="A35" s="19"/>
      <c r="B35" s="11"/>
      <c r="C35" s="11"/>
      <c r="D35" s="33" t="s">
        <v>64</v>
      </c>
      <c r="E35" s="11"/>
      <c r="F35" s="11"/>
      <c r="G35" s="11"/>
      <c r="H35" s="11"/>
      <c r="I35" s="39"/>
      <c r="J35" s="35">
        <f>SUM(J33:J34)</f>
        <v>581237.70846015005</v>
      </c>
      <c r="K35" s="36"/>
      <c r="L35" s="37" t="s">
        <v>23</v>
      </c>
      <c r="M35" s="17"/>
      <c r="N35" s="17"/>
      <c r="O35" s="17"/>
      <c r="P35" s="17"/>
      <c r="Q35" s="17"/>
      <c r="R35" s="17"/>
      <c r="S35" s="17"/>
      <c r="T35" s="17"/>
    </row>
    <row r="36" spans="1:20" s="18" customFormat="1" ht="29.1" customHeight="1" x14ac:dyDescent="0.25">
      <c r="A36" s="19"/>
      <c r="B36" s="11"/>
      <c r="C36" s="11"/>
      <c r="D36" s="33" t="s">
        <v>56</v>
      </c>
      <c r="E36" s="42"/>
      <c r="F36" s="11"/>
      <c r="G36" s="42"/>
      <c r="H36" s="42"/>
      <c r="I36" s="39"/>
      <c r="J36" s="38">
        <f>(J35/1000)*12*1.1</f>
        <v>7672.337751673982</v>
      </c>
      <c r="K36" s="41"/>
      <c r="L36" s="37" t="s">
        <v>32</v>
      </c>
      <c r="M36" s="17"/>
      <c r="N36" s="17"/>
      <c r="O36" s="17"/>
      <c r="P36" s="17"/>
      <c r="Q36" s="17"/>
      <c r="R36" s="17"/>
      <c r="S36" s="17"/>
      <c r="T36" s="17"/>
    </row>
    <row r="37" spans="1:20" s="18" customFormat="1" ht="29.1" customHeight="1" x14ac:dyDescent="0.25">
      <c r="A37" s="19"/>
      <c r="B37" s="11"/>
      <c r="C37" s="11"/>
      <c r="D37" s="33" t="s">
        <v>65</v>
      </c>
      <c r="E37" s="11"/>
      <c r="F37" s="42"/>
      <c r="G37" s="42"/>
      <c r="H37" s="42"/>
      <c r="I37" s="39"/>
      <c r="J37" s="35">
        <f>SUM(J35:J36)</f>
        <v>588910.04621182405</v>
      </c>
      <c r="K37" s="36"/>
      <c r="L37" s="37" t="s">
        <v>23</v>
      </c>
    </row>
    <row r="38" spans="1:20" s="18" customFormat="1" ht="29.1" customHeight="1" x14ac:dyDescent="0.25">
      <c r="A38" s="19"/>
      <c r="B38" s="11"/>
      <c r="C38" s="11"/>
      <c r="D38" s="33" t="s">
        <v>55</v>
      </c>
      <c r="E38" s="11"/>
      <c r="F38" s="42"/>
      <c r="G38" s="84">
        <v>114.2</v>
      </c>
      <c r="H38" s="17"/>
      <c r="I38" s="39"/>
      <c r="J38" s="38">
        <f>(J37)*((G38/100)-1)</f>
        <v>83625.226562079086</v>
      </c>
      <c r="K38" s="41"/>
      <c r="L38" s="37" t="s">
        <v>33</v>
      </c>
    </row>
    <row r="39" spans="1:20" s="18" customFormat="1" ht="29.1" customHeight="1" x14ac:dyDescent="0.25">
      <c r="A39" s="43"/>
      <c r="B39" s="44"/>
      <c r="C39" s="44"/>
      <c r="D39" s="67" t="s">
        <v>34</v>
      </c>
      <c r="E39" s="68"/>
      <c r="F39" s="69"/>
      <c r="G39" s="69"/>
      <c r="H39" s="69"/>
      <c r="I39" s="69"/>
      <c r="J39" s="70">
        <f>SUM(J37:J38)</f>
        <v>672535.2727739031</v>
      </c>
      <c r="K39" s="70"/>
      <c r="L39" s="64" t="s">
        <v>34</v>
      </c>
    </row>
    <row r="40" spans="1:20" x14ac:dyDescent="0.3">
      <c r="E40" s="46"/>
      <c r="F40" s="47"/>
      <c r="G40" s="47"/>
      <c r="H40" s="47"/>
    </row>
    <row r="41" spans="1:20" x14ac:dyDescent="0.3">
      <c r="E41" s="46"/>
      <c r="F41" s="47"/>
      <c r="G41" s="47"/>
      <c r="H41" s="47"/>
    </row>
    <row r="42" spans="1:20" x14ac:dyDescent="0.3">
      <c r="E42" s="46"/>
      <c r="F42" s="47"/>
      <c r="G42" s="47"/>
      <c r="H42" s="47"/>
    </row>
    <row r="43" spans="1:20" x14ac:dyDescent="0.3">
      <c r="E43" s="46"/>
      <c r="F43" s="47"/>
      <c r="G43" s="47"/>
      <c r="H43" s="47"/>
    </row>
    <row r="44" spans="1:20" x14ac:dyDescent="0.3">
      <c r="E44" s="46"/>
      <c r="F44" s="47"/>
      <c r="G44" s="47"/>
      <c r="H44" s="47"/>
    </row>
    <row r="45" spans="1:20" x14ac:dyDescent="0.3">
      <c r="E45" s="46"/>
      <c r="F45" s="47"/>
      <c r="G45" s="47"/>
      <c r="H45" s="47"/>
    </row>
    <row r="46" spans="1:20" x14ac:dyDescent="0.3">
      <c r="E46" s="46"/>
      <c r="F46" s="47"/>
      <c r="G46" s="47"/>
      <c r="H46" s="47"/>
    </row>
    <row r="47" spans="1:20" x14ac:dyDescent="0.3">
      <c r="E47" s="46"/>
      <c r="F47" s="47"/>
      <c r="G47" s="47"/>
      <c r="H47" s="47"/>
    </row>
    <row r="48" spans="1:20" x14ac:dyDescent="0.3">
      <c r="E48" s="46"/>
      <c r="F48" s="47"/>
      <c r="G48" s="47"/>
      <c r="H48" s="47"/>
    </row>
    <row r="49" spans="5:8" x14ac:dyDescent="0.3">
      <c r="E49" s="46"/>
      <c r="F49" s="47"/>
      <c r="G49" s="47"/>
      <c r="H49" s="47"/>
    </row>
    <row r="50" spans="5:8" x14ac:dyDescent="0.3">
      <c r="E50" s="46"/>
      <c r="F50" s="47"/>
      <c r="G50" s="47"/>
      <c r="H50" s="47"/>
    </row>
  </sheetData>
  <phoneticPr fontId="3" type="noConversion"/>
  <printOptions horizontalCentered="1"/>
  <pageMargins left="0.25" right="0.25" top="0.25" bottom="0.25" header="0.25" footer="0.25"/>
  <pageSetup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STD Estimate</vt:lpstr>
      <vt:lpstr>R+R Estimate</vt:lpstr>
      <vt:lpstr>OPN Estimate</vt:lpstr>
      <vt:lpstr>RESI Estimate</vt:lpstr>
      <vt:lpstr>'OPN Estimate'!Print_Area</vt:lpstr>
      <vt:lpstr>'R+R Estimate'!Print_Area</vt:lpstr>
      <vt:lpstr>'RESI Estimate'!Print_Area</vt:lpstr>
      <vt:lpstr>'STD Estimate'!Print_Area</vt:lpstr>
      <vt:lpstr>'OPN Estimate'!Print_Titles</vt:lpstr>
      <vt:lpstr>'R+R Estimate'!Print_Titles</vt:lpstr>
      <vt:lpstr>'RESI Estimate'!Print_Titles</vt:lpstr>
      <vt:lpstr>'STD Estimate'!Print_Titles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plotnersc</dc:creator>
  <cp:lastModifiedBy>Brian R. Adams</cp:lastModifiedBy>
  <cp:lastPrinted>2019-09-05T18:59:58Z</cp:lastPrinted>
  <dcterms:created xsi:type="dcterms:W3CDTF">2012-08-01T13:42:56Z</dcterms:created>
  <dcterms:modified xsi:type="dcterms:W3CDTF">2020-09-22T14:40:24Z</dcterms:modified>
</cp:coreProperties>
</file>